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BBAB60B-890B-4F89-9583-A56322DBDC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92" i="1" l="1"/>
  <c r="M92" i="1"/>
  <c r="H92" i="1"/>
  <c r="U92" i="1" s="1"/>
  <c r="R91" i="1"/>
  <c r="M91" i="1"/>
  <c r="H91" i="1"/>
  <c r="R90" i="1"/>
  <c r="M90" i="1"/>
  <c r="H90" i="1"/>
  <c r="U90" i="1" s="1"/>
  <c r="R89" i="1"/>
  <c r="M89" i="1"/>
  <c r="U89" i="1" s="1"/>
  <c r="H89" i="1"/>
  <c r="R88" i="1"/>
  <c r="M88" i="1"/>
  <c r="H88" i="1"/>
  <c r="R87" i="1"/>
  <c r="M87" i="1"/>
  <c r="H87" i="1"/>
  <c r="R86" i="1"/>
  <c r="M86" i="1"/>
  <c r="H86" i="1"/>
  <c r="U86" i="1" s="1"/>
  <c r="R85" i="1"/>
  <c r="U85" i="1" s="1"/>
  <c r="M85" i="1"/>
  <c r="H85" i="1"/>
  <c r="R84" i="1"/>
  <c r="M84" i="1"/>
  <c r="H84" i="1"/>
  <c r="R83" i="1"/>
  <c r="M83" i="1"/>
  <c r="H83" i="1"/>
  <c r="U83" i="1" s="1"/>
  <c r="R82" i="1"/>
  <c r="M82" i="1"/>
  <c r="H82" i="1"/>
  <c r="R81" i="1"/>
  <c r="M81" i="1"/>
  <c r="H81" i="1"/>
  <c r="U81" i="1" s="1"/>
  <c r="U80" i="1"/>
  <c r="R80" i="1"/>
  <c r="M80" i="1"/>
  <c r="H80" i="1"/>
  <c r="R79" i="1"/>
  <c r="M79" i="1"/>
  <c r="H79" i="1"/>
  <c r="R78" i="1"/>
  <c r="M78" i="1"/>
  <c r="H78" i="1"/>
  <c r="R77" i="1"/>
  <c r="M77" i="1"/>
  <c r="H77" i="1"/>
  <c r="U77" i="1" s="1"/>
  <c r="R76" i="1"/>
  <c r="M76" i="1"/>
  <c r="H76" i="1"/>
  <c r="U76" i="1" s="1"/>
  <c r="R75" i="1"/>
  <c r="M75" i="1"/>
  <c r="H75" i="1"/>
  <c r="U75" i="1" s="1"/>
  <c r="R74" i="1"/>
  <c r="M74" i="1"/>
  <c r="H74" i="1"/>
  <c r="U74" i="1" s="1"/>
  <c r="R73" i="1"/>
  <c r="M73" i="1"/>
  <c r="H73" i="1"/>
  <c r="R72" i="1"/>
  <c r="M72" i="1"/>
  <c r="H72" i="1"/>
  <c r="U72" i="1" s="1"/>
  <c r="R71" i="1"/>
  <c r="U71" i="1" s="1"/>
  <c r="M71" i="1"/>
  <c r="H71" i="1"/>
  <c r="R70" i="1"/>
  <c r="M70" i="1"/>
  <c r="H70" i="1"/>
  <c r="R69" i="1"/>
  <c r="M69" i="1"/>
  <c r="H69" i="1"/>
  <c r="R68" i="1"/>
  <c r="M68" i="1"/>
  <c r="H68" i="1"/>
  <c r="U68" i="1" s="1"/>
  <c r="R67" i="1"/>
  <c r="M67" i="1"/>
  <c r="H67" i="1"/>
  <c r="R66" i="1"/>
  <c r="M66" i="1"/>
  <c r="H66" i="1"/>
  <c r="R65" i="1"/>
  <c r="M65" i="1"/>
  <c r="H65" i="1"/>
  <c r="U65" i="1" s="1"/>
  <c r="R64" i="1"/>
  <c r="M64" i="1"/>
  <c r="M61" i="1" s="1"/>
  <c r="H64" i="1"/>
  <c r="R63" i="1"/>
  <c r="M63" i="1"/>
  <c r="H63" i="1"/>
  <c r="U63" i="1" s="1"/>
  <c r="R62" i="1"/>
  <c r="M62" i="1"/>
  <c r="H62" i="1"/>
  <c r="U62" i="1" s="1"/>
  <c r="T61" i="1"/>
  <c r="S61" i="1"/>
  <c r="Q61" i="1"/>
  <c r="Q56" i="1" s="1"/>
  <c r="P61" i="1"/>
  <c r="O61" i="1"/>
  <c r="N61" i="1"/>
  <c r="N56" i="1" s="1"/>
  <c r="L61" i="1"/>
  <c r="K61" i="1"/>
  <c r="J61" i="1"/>
  <c r="I61" i="1"/>
  <c r="G61" i="1"/>
  <c r="F61" i="1"/>
  <c r="E61" i="1"/>
  <c r="E56" i="1" s="1"/>
  <c r="D61" i="1"/>
  <c r="D56" i="1" s="1"/>
  <c r="C61" i="1"/>
  <c r="R60" i="1"/>
  <c r="M60" i="1"/>
  <c r="U60" i="1" s="1"/>
  <c r="H60" i="1"/>
  <c r="R59" i="1"/>
  <c r="M59" i="1"/>
  <c r="H59" i="1"/>
  <c r="R58" i="1"/>
  <c r="R57" i="1" s="1"/>
  <c r="M58" i="1"/>
  <c r="U58" i="1" s="1"/>
  <c r="H58" i="1"/>
  <c r="T57" i="1"/>
  <c r="T56" i="1" s="1"/>
  <c r="S57" i="1"/>
  <c r="Q57" i="1"/>
  <c r="P57" i="1"/>
  <c r="P56" i="1" s="1"/>
  <c r="O57" i="1"/>
  <c r="O56" i="1" s="1"/>
  <c r="N57" i="1"/>
  <c r="L57" i="1"/>
  <c r="K57" i="1"/>
  <c r="J57" i="1"/>
  <c r="J56" i="1" s="1"/>
  <c r="I57" i="1"/>
  <c r="I56" i="1" s="1"/>
  <c r="H57" i="1"/>
  <c r="G57" i="1"/>
  <c r="G56" i="1" s="1"/>
  <c r="F57" i="1"/>
  <c r="F56" i="1" s="1"/>
  <c r="E57" i="1"/>
  <c r="D57" i="1"/>
  <c r="C57" i="1"/>
  <c r="C56" i="1" s="1"/>
  <c r="S56" i="1"/>
  <c r="K56" i="1"/>
  <c r="R55" i="1"/>
  <c r="M55" i="1"/>
  <c r="M54" i="1" s="1"/>
  <c r="H55" i="1"/>
  <c r="T54" i="1"/>
  <c r="S54" i="1"/>
  <c r="R54" i="1"/>
  <c r="Q54" i="1"/>
  <c r="P54" i="1"/>
  <c r="O54" i="1"/>
  <c r="N54" i="1"/>
  <c r="L54" i="1"/>
  <c r="K54" i="1"/>
  <c r="J54" i="1"/>
  <c r="I54" i="1"/>
  <c r="G54" i="1"/>
  <c r="F54" i="1"/>
  <c r="E54" i="1"/>
  <c r="D54" i="1"/>
  <c r="C54" i="1"/>
  <c r="R53" i="1"/>
  <c r="M53" i="1"/>
  <c r="H53" i="1"/>
  <c r="U53" i="1" s="1"/>
  <c r="R52" i="1"/>
  <c r="M52" i="1"/>
  <c r="H52" i="1"/>
  <c r="R51" i="1"/>
  <c r="M51" i="1"/>
  <c r="H51" i="1"/>
  <c r="U51" i="1" s="1"/>
  <c r="R50" i="1"/>
  <c r="M50" i="1"/>
  <c r="H50" i="1"/>
  <c r="U50" i="1" s="1"/>
  <c r="R49" i="1"/>
  <c r="M49" i="1"/>
  <c r="H49" i="1"/>
  <c r="R48" i="1"/>
  <c r="M48" i="1"/>
  <c r="H48" i="1"/>
  <c r="R47" i="1"/>
  <c r="M47" i="1"/>
  <c r="H47" i="1"/>
  <c r="U47" i="1" s="1"/>
  <c r="R46" i="1"/>
  <c r="M46" i="1"/>
  <c r="H46" i="1"/>
  <c r="R45" i="1"/>
  <c r="M45" i="1"/>
  <c r="H45" i="1"/>
  <c r="U45" i="1" s="1"/>
  <c r="R44" i="1"/>
  <c r="M44" i="1"/>
  <c r="H44" i="1"/>
  <c r="U44" i="1" s="1"/>
  <c r="R43" i="1"/>
  <c r="M43" i="1"/>
  <c r="H43" i="1"/>
  <c r="R42" i="1"/>
  <c r="M42" i="1"/>
  <c r="H42" i="1"/>
  <c r="U42" i="1" s="1"/>
  <c r="R41" i="1"/>
  <c r="U41" i="1" s="1"/>
  <c r="M41" i="1"/>
  <c r="H41" i="1"/>
  <c r="R40" i="1"/>
  <c r="M40" i="1"/>
  <c r="H40" i="1"/>
  <c r="R39" i="1"/>
  <c r="M39" i="1"/>
  <c r="H39" i="1"/>
  <c r="R38" i="1"/>
  <c r="M38" i="1"/>
  <c r="M37" i="1" s="1"/>
  <c r="H38" i="1"/>
  <c r="H37" i="1" s="1"/>
  <c r="T37" i="1"/>
  <c r="S37" i="1"/>
  <c r="Q37" i="1"/>
  <c r="P37" i="1"/>
  <c r="O37" i="1"/>
  <c r="N37" i="1"/>
  <c r="L37" i="1"/>
  <c r="K37" i="1"/>
  <c r="J37" i="1"/>
  <c r="I37" i="1"/>
  <c r="G37" i="1"/>
  <c r="F37" i="1"/>
  <c r="E37" i="1"/>
  <c r="D37" i="1"/>
  <c r="C37" i="1"/>
  <c r="R36" i="1"/>
  <c r="R35" i="1" s="1"/>
  <c r="M36" i="1"/>
  <c r="H36" i="1"/>
  <c r="T35" i="1"/>
  <c r="S35" i="1"/>
  <c r="Q35" i="1"/>
  <c r="Q10" i="1" s="1"/>
  <c r="P35" i="1"/>
  <c r="O35" i="1"/>
  <c r="N35" i="1"/>
  <c r="M35" i="1"/>
  <c r="L35" i="1"/>
  <c r="L10" i="1" s="1"/>
  <c r="K35" i="1"/>
  <c r="J35" i="1"/>
  <c r="I35" i="1"/>
  <c r="H35" i="1"/>
  <c r="G35" i="1"/>
  <c r="F35" i="1"/>
  <c r="E35" i="1"/>
  <c r="D35" i="1"/>
  <c r="C35" i="1"/>
  <c r="R34" i="1"/>
  <c r="M34" i="1"/>
  <c r="H34" i="1"/>
  <c r="R33" i="1"/>
  <c r="M33" i="1"/>
  <c r="H33" i="1"/>
  <c r="R32" i="1"/>
  <c r="M32" i="1"/>
  <c r="H32" i="1"/>
  <c r="U32" i="1" s="1"/>
  <c r="R31" i="1"/>
  <c r="M31" i="1"/>
  <c r="U31" i="1" s="1"/>
  <c r="H31" i="1"/>
  <c r="R30" i="1"/>
  <c r="M30" i="1"/>
  <c r="H30" i="1"/>
  <c r="U30" i="1" s="1"/>
  <c r="R29" i="1"/>
  <c r="M29" i="1"/>
  <c r="H29" i="1"/>
  <c r="R28" i="1"/>
  <c r="M28" i="1"/>
  <c r="H28" i="1"/>
  <c r="R27" i="1"/>
  <c r="M27" i="1"/>
  <c r="H27" i="1"/>
  <c r="R26" i="1"/>
  <c r="M26" i="1"/>
  <c r="H26" i="1"/>
  <c r="U26" i="1" s="1"/>
  <c r="R25" i="1"/>
  <c r="M25" i="1"/>
  <c r="H25" i="1"/>
  <c r="R24" i="1"/>
  <c r="M24" i="1"/>
  <c r="H24" i="1"/>
  <c r="U24" i="1" s="1"/>
  <c r="R23" i="1"/>
  <c r="M23" i="1"/>
  <c r="U23" i="1" s="1"/>
  <c r="H23" i="1"/>
  <c r="R22" i="1"/>
  <c r="M22" i="1"/>
  <c r="H22" i="1"/>
  <c r="U22" i="1" s="1"/>
  <c r="R21" i="1"/>
  <c r="M21" i="1"/>
  <c r="H21" i="1"/>
  <c r="R20" i="1"/>
  <c r="M20" i="1"/>
  <c r="H20" i="1"/>
  <c r="R19" i="1"/>
  <c r="M19" i="1"/>
  <c r="H19" i="1"/>
  <c r="R18" i="1"/>
  <c r="M18" i="1"/>
  <c r="H18" i="1"/>
  <c r="U18" i="1" s="1"/>
  <c r="R17" i="1"/>
  <c r="M17" i="1"/>
  <c r="U17" i="1" s="1"/>
  <c r="H17" i="1"/>
  <c r="R16" i="1"/>
  <c r="M16" i="1"/>
  <c r="H16" i="1"/>
  <c r="U16" i="1" s="1"/>
  <c r="T15" i="1"/>
  <c r="S15" i="1"/>
  <c r="Q15" i="1"/>
  <c r="P15" i="1"/>
  <c r="O15" i="1"/>
  <c r="N15" i="1"/>
  <c r="L15" i="1"/>
  <c r="K15" i="1"/>
  <c r="K10" i="1" s="1"/>
  <c r="J15" i="1"/>
  <c r="I15" i="1"/>
  <c r="G15" i="1"/>
  <c r="G10" i="1" s="1"/>
  <c r="F15" i="1"/>
  <c r="F10" i="1" s="1"/>
  <c r="E15" i="1"/>
  <c r="E10" i="1" s="1"/>
  <c r="D15" i="1"/>
  <c r="D10" i="1" s="1"/>
  <c r="C15" i="1"/>
  <c r="R11" i="1"/>
  <c r="M11" i="1"/>
  <c r="H11" i="1"/>
  <c r="U11" i="1" s="1"/>
  <c r="O10" i="1"/>
  <c r="I10" i="1"/>
  <c r="J8" i="1"/>
  <c r="O8" i="1" s="1"/>
  <c r="A3" i="1"/>
  <c r="U52" i="1" l="1"/>
  <c r="U64" i="1"/>
  <c r="U57" i="1"/>
  <c r="U82" i="1"/>
  <c r="U20" i="1"/>
  <c r="U28" i="1"/>
  <c r="T10" i="1"/>
  <c r="U38" i="1"/>
  <c r="U37" i="1" s="1"/>
  <c r="U49" i="1"/>
  <c r="R56" i="1"/>
  <c r="H56" i="1"/>
  <c r="M15" i="1"/>
  <c r="M10" i="1" s="1"/>
  <c r="U39" i="1"/>
  <c r="U59" i="1"/>
  <c r="H61" i="1"/>
  <c r="U69" i="1"/>
  <c r="U79" i="1"/>
  <c r="R37" i="1"/>
  <c r="J10" i="1"/>
  <c r="U21" i="1"/>
  <c r="U15" i="1" s="1"/>
  <c r="U29" i="1"/>
  <c r="U33" i="1"/>
  <c r="U46" i="1"/>
  <c r="U87" i="1"/>
  <c r="N10" i="1"/>
  <c r="L56" i="1"/>
  <c r="U66" i="1"/>
  <c r="U91" i="1"/>
  <c r="U43" i="1"/>
  <c r="U73" i="1"/>
  <c r="U84" i="1"/>
  <c r="U34" i="1"/>
  <c r="U40" i="1"/>
  <c r="U70" i="1"/>
  <c r="P10" i="1"/>
  <c r="U48" i="1"/>
  <c r="R61" i="1"/>
  <c r="U88" i="1"/>
  <c r="U19" i="1"/>
  <c r="U27" i="1"/>
  <c r="U55" i="1"/>
  <c r="U54" i="1" s="1"/>
  <c r="U67" i="1"/>
  <c r="U61" i="1" s="1"/>
  <c r="U56" i="1" s="1"/>
  <c r="U78" i="1"/>
  <c r="S10" i="1"/>
  <c r="R15" i="1"/>
  <c r="R10" i="1" s="1"/>
  <c r="U25" i="1"/>
  <c r="U36" i="1"/>
  <c r="U35" i="1" s="1"/>
  <c r="H15" i="1"/>
  <c r="M57" i="1"/>
  <c r="M56" i="1" s="1"/>
  <c r="H10" i="1"/>
  <c r="H54" i="1"/>
  <c r="U10" i="1" l="1"/>
</calcChain>
</file>

<file path=xl/sharedStrings.xml><?xml version="1.0" encoding="utf-8"?>
<sst xmlns="http://schemas.openxmlformats.org/spreadsheetml/2006/main" count="197" uniqueCount="171">
  <si>
    <t>Veiklos plano priedas Nr. 1</t>
  </si>
  <si>
    <t>UAB „Joniškio vandenys“</t>
  </si>
  <si>
    <t>(Ūkio subjekto pavadinimas)</t>
  </si>
  <si>
    <t>VEIKLOS IR PLĖTROS PLANAS (tūkst. Eur)</t>
  </si>
  <si>
    <t>2023-2027 metai</t>
  </si>
  <si>
    <t>Eil. Nr.</t>
  </si>
  <si>
    <t>Įsigytas (atstatytas) ilgalaikis</t>
  </si>
  <si>
    <t xml:space="preserve">  metai</t>
  </si>
  <si>
    <t xml:space="preserve"> metai</t>
  </si>
  <si>
    <t>2026 m.</t>
  </si>
  <si>
    <t>2027 m.</t>
  </si>
  <si>
    <t>Iš viso 2023-2027 m.</t>
  </si>
  <si>
    <t xml:space="preserve"> t  u  r  t  a  s</t>
  </si>
  <si>
    <t>metai</t>
  </si>
  <si>
    <t>I</t>
  </si>
  <si>
    <t>II</t>
  </si>
  <si>
    <t>III</t>
  </si>
  <si>
    <t>IV</t>
  </si>
  <si>
    <t>Iš viso</t>
  </si>
  <si>
    <t>1.</t>
  </si>
  <si>
    <t>Ilgalaikio turto įsigijimo šaltiniai</t>
  </si>
  <si>
    <t>1.1.</t>
  </si>
  <si>
    <t>Ilgalaikio turto nusidėvėjimo lėšos</t>
  </si>
  <si>
    <t>1.1.1.</t>
  </si>
  <si>
    <t>1.2.</t>
  </si>
  <si>
    <t>Valstybės subsidijų ir dotacijų lėšos</t>
  </si>
  <si>
    <t>1.2.1.</t>
  </si>
  <si>
    <t>1.3.</t>
  </si>
  <si>
    <t>Savivaldybės subsidijų ir dotacijų lėšos</t>
  </si>
  <si>
    <t>1.3.1.</t>
  </si>
  <si>
    <t>Kriukų mstl. NVĮ rekonstrukcija, padidinant nuotekų išvalymo efektyvumą</t>
  </si>
  <si>
    <t>1.3.2.</t>
  </si>
  <si>
    <t>Vandens tiekimo ir buitinių nuotekų tinklų plėtra Joniškio mieste (Nameisio, Knygnešių, Uosių, Livonijos, Audruvės, Stoties g. )</t>
  </si>
  <si>
    <t>1.3.3.</t>
  </si>
  <si>
    <t>Gyvenamųjų būstų prijungimas prie esamų centralizuotų nuotekų tvarkymo sistemų Joniškio aglomeracijoje</t>
  </si>
  <si>
    <t>1.3.4.</t>
  </si>
  <si>
    <t>Vandens gerinimo geležies šal. sistemų įrengimas Joniškio r.</t>
  </si>
  <si>
    <t>1.3.5.</t>
  </si>
  <si>
    <t>Stacionarių geriamojo vandens lauko gertuvių įrengimas Joniškio, Žagarės, Skaistgirio, Kriukų viešose erdvėse</t>
  </si>
  <si>
    <t>1.3.6.</t>
  </si>
  <si>
    <t>Upių būklė.Pagerinti nuotekų išvalymą Joniškio aglomeracijoje. Joniškio valymo įrenginių rekonstrukcija.</t>
  </si>
  <si>
    <t>1.3.7.</t>
  </si>
  <si>
    <t>Jurdaičių nuotekų valymo įrenginių rekonstrukcija</t>
  </si>
  <si>
    <t>1.3.8.</t>
  </si>
  <si>
    <t>Plikiškių NVĮ rekonstrukcija</t>
  </si>
  <si>
    <t>1.3.9.</t>
  </si>
  <si>
    <t>Stupurų NVĮ rekonstrukcija</t>
  </si>
  <si>
    <t>1.3.10.</t>
  </si>
  <si>
    <t>Gataučių NVĮ rekonstrukcija</t>
  </si>
  <si>
    <t>Stungių NVĮ rekonstrukcija</t>
  </si>
  <si>
    <t>1.3.12.</t>
  </si>
  <si>
    <t>Rudiškių NVĮ rekonstrukcija</t>
  </si>
  <si>
    <t>1.3.13.</t>
  </si>
  <si>
    <t>Mindaugių NVĮ rekonstrukcija</t>
  </si>
  <si>
    <t>1.3.14.</t>
  </si>
  <si>
    <t>Satkūnų NVĮ rekonstrukcija</t>
  </si>
  <si>
    <t>1.3.15.</t>
  </si>
  <si>
    <t>Centralizuotų nuotekų surinkimo tinklų plėtra (Kepaliai, Kalnelis, Gataučiai, Kriukai, Žagarė)</t>
  </si>
  <si>
    <t>1.3.16.</t>
  </si>
  <si>
    <t>Kepalių centralizuotų nuotekų surinkimo tinklų prijungimas prie Joniškio aglomeracijos</t>
  </si>
  <si>
    <t>1.3.17.</t>
  </si>
  <si>
    <t>Kalnelio centralizuotų nuotekų surinkimo tinklų prijungimas prie Joniškio aglomeracijos</t>
  </si>
  <si>
    <t>Centralizuotų geriamo vandens tiekimo tinklų plėtra (Kepaliai, Kalnelis, Gataučiai, Kriukai, Žagarė)</t>
  </si>
  <si>
    <t>Kepalių centralizuotų geriamo vandens tiekimo tinklų prijungimas prie Joniškio aglomeracijos</t>
  </si>
  <si>
    <t>Kalnelio centralizuotų geriamo vandens tiekimo tinklų prijungimas prie Joniškio aglomeracijos</t>
  </si>
  <si>
    <t>1.4.</t>
  </si>
  <si>
    <t>Paskolos investicijų projektams įgyvendinti</t>
  </si>
  <si>
    <t>1.4.1.</t>
  </si>
  <si>
    <t>Paskola iš LR Finansų ministerijos</t>
  </si>
  <si>
    <t>1.5.</t>
  </si>
  <si>
    <t>Europos sąjungos fondų lėšos</t>
  </si>
  <si>
    <t>1.5.1.</t>
  </si>
  <si>
    <t>Vandens tiekimo ir nuotekų tvarkymo infr. rekonstrukcija ir plėtra Joniškio r.(Nameisio, Knygnešių, Uosių, Livonijos, Audruvės, Stoties g.)</t>
  </si>
  <si>
    <t>1.5.2.</t>
  </si>
  <si>
    <t>1.5.3.</t>
  </si>
  <si>
    <t>1.5.4.</t>
  </si>
  <si>
    <t>1.5.6.</t>
  </si>
  <si>
    <t>1.5.7.</t>
  </si>
  <si>
    <t>1.5.8.</t>
  </si>
  <si>
    <t>1.5.9.</t>
  </si>
  <si>
    <t>1.5.10.</t>
  </si>
  <si>
    <t>1.5.11.</t>
  </si>
  <si>
    <t>1.5.12.</t>
  </si>
  <si>
    <t>1.5.13</t>
  </si>
  <si>
    <t>1.5.14</t>
  </si>
  <si>
    <t>1.5.15</t>
  </si>
  <si>
    <t>1.5.16</t>
  </si>
  <si>
    <t>1.5.17</t>
  </si>
  <si>
    <t>1.6.</t>
  </si>
  <si>
    <t>LAAIF projektų lėšos</t>
  </si>
  <si>
    <t>1.6.1.</t>
  </si>
  <si>
    <t>2.</t>
  </si>
  <si>
    <t>Nuosavų lėšų panaudojimas</t>
  </si>
  <si>
    <t>2.1.</t>
  </si>
  <si>
    <t>Investicijų ir plėtros projektams įgyvendinti</t>
  </si>
  <si>
    <t>2.1.1.</t>
  </si>
  <si>
    <t>Vandens tiekimo ir nuotekų tvarkymo infr. rekonstrukcija ir plėtra Joniškio r. (Nameisio, Knygnešių, Uosių, Livonijos, Audruvės, Stoties g.)</t>
  </si>
  <si>
    <t>2.1.2.</t>
  </si>
  <si>
    <t>Paskolų grąžinimas LR Finansų ministerijai</t>
  </si>
  <si>
    <t>2.1.3.</t>
  </si>
  <si>
    <t>Palūkanos LR Finasų ministerijai už ilgalaikes paskolas</t>
  </si>
  <si>
    <t>2.2.</t>
  </si>
  <si>
    <t>Ilgalaikiam turtui įsigyti ir atnaujinti (renovuoti)</t>
  </si>
  <si>
    <t>2.2.1.</t>
  </si>
  <si>
    <t>Skaitikliai</t>
  </si>
  <si>
    <t>2.2.2.</t>
  </si>
  <si>
    <t>Giluminiai siurbliai</t>
  </si>
  <si>
    <t>2.2.3.</t>
  </si>
  <si>
    <t>Fekaliniai siurbliai</t>
  </si>
  <si>
    <t>2.2.4.</t>
  </si>
  <si>
    <t>Automobilių ir spec. transporto įsigijimas</t>
  </si>
  <si>
    <t>2.2.5.</t>
  </si>
  <si>
    <t>Kompiuterinė technika ir įranga</t>
  </si>
  <si>
    <t>2.2.6.</t>
  </si>
  <si>
    <t>Orapūtės</t>
  </si>
  <si>
    <t>2.2.7.</t>
  </si>
  <si>
    <t>Kita įranga</t>
  </si>
  <si>
    <t>2.2.8.</t>
  </si>
  <si>
    <t>Nuotekų valymo įrenginių ir nuotekų surinkimo stočių remontas</t>
  </si>
  <si>
    <t>2.2.9.</t>
  </si>
  <si>
    <t>Nuotekų tinklų rekonstrukcija Kriukuose</t>
  </si>
  <si>
    <t>2.2.10.</t>
  </si>
  <si>
    <t>Vandentiekio ir nuotekų tinklų rekonstrukcija Joniškio rajone</t>
  </si>
  <si>
    <t>2.2.11.</t>
  </si>
  <si>
    <t>Vandentiekio ir nuotekų tinklų statyba Joniškio rajone</t>
  </si>
  <si>
    <t>2.2.12.</t>
  </si>
  <si>
    <t>Joniškio NVĮ programinė įranga (SCADA)</t>
  </si>
  <si>
    <t>2.2.13.</t>
  </si>
  <si>
    <t>Telemetrijos sistemos įrengimas (NVĮ-Dispečerinė) – 10 gyvenviečių</t>
  </si>
  <si>
    <t>2.2.14.</t>
  </si>
  <si>
    <t>Telemetrijos sistemos įrengimas (VGĮ - Dispečerinė)</t>
  </si>
  <si>
    <t>2.2.15.</t>
  </si>
  <si>
    <t>Jurdaičių VGĮ pastato fasado šiltinimas, stogo remontas</t>
  </si>
  <si>
    <t>2.2.16.</t>
  </si>
  <si>
    <t>Joniškio vandenvietės gręžinių stogų remontas ir apšiltinimas</t>
  </si>
  <si>
    <t>2.2.17.</t>
  </si>
  <si>
    <t>Žemaičių g., Joniškio m. nuotekų tinklų rekonstrukcijos projekto parengimas</t>
  </si>
  <si>
    <t>2.2.18.</t>
  </si>
  <si>
    <t>Joniškio rajono vandentiekio bokštų remontas</t>
  </si>
  <si>
    <t>2.2.19.</t>
  </si>
  <si>
    <t>Saulės fotovoltinės jėgainės diegimas Joniškio rajone</t>
  </si>
  <si>
    <t>2.2.20.</t>
  </si>
  <si>
    <t>Kirnaičių NVĮ statyba</t>
  </si>
  <si>
    <t>2.2.21.</t>
  </si>
  <si>
    <t>Linkaičių NVĮ rekonstrukcija</t>
  </si>
  <si>
    <t>2.2.22.</t>
  </si>
  <si>
    <t>NVĮ aeracinių sistemų atnaujinimas Joniškio r.</t>
  </si>
  <si>
    <t>2.2.23.</t>
  </si>
  <si>
    <t>Bariūnų siurblinės Nr. 5 rekonstrukcija</t>
  </si>
  <si>
    <t>2.2.24.</t>
  </si>
  <si>
    <t>Debitomatis Ø250</t>
  </si>
  <si>
    <t>2.2.25.</t>
  </si>
  <si>
    <t>Dumblo presų atnaujinimas</t>
  </si>
  <si>
    <t>2.2.26.</t>
  </si>
  <si>
    <t>Vandentiekio ir nuotekų tinklų išpirkimas ir įteisinimas</t>
  </si>
  <si>
    <t>2.2.27.</t>
  </si>
  <si>
    <t>Joniškio vandenvietės vandens apskaitos į miesto tinklus įrengimas</t>
  </si>
  <si>
    <t>2.2.28.</t>
  </si>
  <si>
    <t>Pirminio mechaninio valymo grandies įdiegimas Joniškio NVĮ</t>
  </si>
  <si>
    <t>2.2.29.</t>
  </si>
  <si>
    <t>Inventorizuoti ir įregistruoti esamus vandentiekio tinklus, įvertinti jų būklę</t>
  </si>
  <si>
    <t>2.2.30.</t>
  </si>
  <si>
    <t>Įregistruoti naujas vandenvietes, aprobuoti išteklius, nustatyti ir įteisinti</t>
  </si>
  <si>
    <t>2.2.31.</t>
  </si>
  <si>
    <t xml:space="preserve"> Kalnelio k. dviejų vandenviečių sujungimas</t>
  </si>
  <si>
    <t>1.3.11.</t>
  </si>
  <si>
    <t>1.3.18</t>
  </si>
  <si>
    <t>1.3.19.</t>
  </si>
  <si>
    <t>Pastaba:</t>
  </si>
  <si>
    <t xml:space="preserve">Paskola iš LR Finansų ministerijos 2025 m. 400 tūkst Eur. (Savivaldybė duoda garantą paskolai  "Gataučių  NVĮ rekonstrukcija")   </t>
  </si>
  <si>
    <t xml:space="preserve">Paskola iš LR Finansų ministerijos 2026 m. 400 tūkst Eur. (Savivaldybė duoda garantą paskolai  "Stungių NVĮ rekonstrukcija")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</si>
</sst>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"/>
      <name val="Times New Roman"/>
      <family val="1"/>
      <charset val="186"/>
    </font>
    <font>
      <b/>
      <sz val="14"/>
      <name val="Times New Roman"/>
      <family val="1"/>
      <charset val="186"/>
    </font>
    <font>
      <sz val="7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 applyProtection="1">
      <alignment vertical="center"/>
      <protection hidden="1"/>
    </xf>
    <xf numFmtId="0" fontId="6" fillId="0" borderId="1" xfId="0" applyFont="1" applyBorder="1" applyAlignment="1">
      <alignment horizontal="center"/>
    </xf>
    <xf numFmtId="0" fontId="2" fillId="0" borderId="0" xfId="0" applyFont="1"/>
    <xf numFmtId="0" fontId="7" fillId="0" borderId="0" xfId="0" applyFont="1" applyAlignment="1" applyProtection="1">
      <alignment vertical="center"/>
      <protection hidden="1"/>
    </xf>
    <xf numFmtId="0" fontId="2" fillId="0" borderId="0" xfId="0" applyFont="1" applyAlignment="1">
      <alignment horizontal="center"/>
    </xf>
    <xf numFmtId="0" fontId="9" fillId="0" borderId="0" xfId="0" applyFont="1" applyAlignment="1" applyProtection="1">
      <alignment horizontal="center" vertical="center"/>
      <protection hidden="1"/>
    </xf>
    <xf numFmtId="0" fontId="11" fillId="0" borderId="3" xfId="0" applyFont="1" applyBorder="1" applyAlignment="1" applyProtection="1">
      <alignment horizontal="center" vertical="center"/>
      <protection hidden="1"/>
    </xf>
    <xf numFmtId="1" fontId="11" fillId="0" borderId="2" xfId="0" applyNumberFormat="1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vertical="center"/>
      <protection hidden="1"/>
    </xf>
    <xf numFmtId="1" fontId="11" fillId="0" borderId="4" xfId="0" applyNumberFormat="1" applyFont="1" applyBorder="1" applyAlignment="1" applyProtection="1">
      <alignment horizontal="right" vertical="center"/>
      <protection hidden="1"/>
    </xf>
    <xf numFmtId="0" fontId="11" fillId="0" borderId="5" xfId="0" applyFont="1" applyBorder="1" applyAlignment="1" applyProtection="1">
      <alignment vertical="center"/>
      <protection hidden="1"/>
    </xf>
    <xf numFmtId="0" fontId="11" fillId="0" borderId="6" xfId="0" applyFont="1" applyBorder="1" applyAlignment="1" applyProtection="1">
      <alignment vertical="center"/>
      <protection hidden="1"/>
    </xf>
    <xf numFmtId="0" fontId="11" fillId="0" borderId="8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Alignment="1" applyProtection="1">
      <alignment horizontal="center" vertical="center"/>
      <protection hidden="1"/>
    </xf>
    <xf numFmtId="0" fontId="11" fillId="0" borderId="9" xfId="0" applyFont="1" applyBorder="1" applyAlignment="1" applyProtection="1">
      <alignment horizontal="center" vertic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11" xfId="0" applyFont="1" applyBorder="1" applyAlignment="1" applyProtection="1">
      <alignment horizontal="center" vertical="center"/>
      <protection hidden="1"/>
    </xf>
    <xf numFmtId="0" fontId="11" fillId="3" borderId="12" xfId="0" applyFont="1" applyFill="1" applyBorder="1" applyAlignment="1" applyProtection="1">
      <alignment vertical="center"/>
      <protection hidden="1"/>
    </xf>
    <xf numFmtId="4" fontId="11" fillId="3" borderId="13" xfId="0" applyNumberFormat="1" applyFont="1" applyFill="1" applyBorder="1" applyAlignment="1" applyProtection="1">
      <alignment horizontal="center" vertical="center"/>
      <protection hidden="1"/>
    </xf>
    <xf numFmtId="4" fontId="11" fillId="3" borderId="14" xfId="0" applyNumberFormat="1" applyFont="1" applyFill="1" applyBorder="1" applyAlignment="1" applyProtection="1">
      <alignment horizontal="center" vertical="center"/>
      <protection hidden="1"/>
    </xf>
    <xf numFmtId="4" fontId="11" fillId="3" borderId="15" xfId="0" applyNumberFormat="1" applyFont="1" applyFill="1" applyBorder="1" applyAlignment="1" applyProtection="1">
      <alignment horizontal="center" vertical="center"/>
      <protection hidden="1"/>
    </xf>
    <xf numFmtId="4" fontId="11" fillId="3" borderId="9" xfId="0" applyNumberFormat="1" applyFont="1" applyFill="1" applyBorder="1" applyAlignment="1" applyProtection="1">
      <alignment horizontal="center" vertical="center"/>
      <protection hidden="1"/>
    </xf>
    <xf numFmtId="4" fontId="11" fillId="3" borderId="4" xfId="0" applyNumberFormat="1" applyFont="1" applyFill="1" applyBorder="1" applyAlignment="1" applyProtection="1">
      <alignment horizontal="center" vertical="center"/>
      <protection hidden="1"/>
    </xf>
    <xf numFmtId="4" fontId="11" fillId="3" borderId="0" xfId="0" applyNumberFormat="1" applyFont="1" applyFill="1" applyAlignment="1" applyProtection="1">
      <alignment horizontal="center" vertical="center"/>
      <protection hidden="1"/>
    </xf>
    <xf numFmtId="4" fontId="11" fillId="3" borderId="16" xfId="0" applyNumberFormat="1" applyFont="1" applyFill="1" applyBorder="1" applyAlignment="1" applyProtection="1">
      <alignment horizontal="center" vertical="center"/>
      <protection hidden="1"/>
    </xf>
    <xf numFmtId="4" fontId="11" fillId="3" borderId="6" xfId="0" applyNumberFormat="1" applyFont="1" applyFill="1" applyBorder="1" applyAlignment="1" applyProtection="1">
      <alignment horizontal="center" vertical="center"/>
      <protection hidden="1"/>
    </xf>
    <xf numFmtId="4" fontId="11" fillId="2" borderId="5" xfId="0" applyNumberFormat="1" applyFont="1" applyFill="1" applyBorder="1" applyAlignment="1" applyProtection="1">
      <alignment horizontal="center" vertical="center"/>
      <protection hidden="1"/>
    </xf>
    <xf numFmtId="4" fontId="1" fillId="0" borderId="0" xfId="0" applyNumberFormat="1" applyFont="1" applyAlignment="1" applyProtection="1">
      <alignment vertical="center"/>
      <protection hidden="1"/>
    </xf>
    <xf numFmtId="0" fontId="10" fillId="0" borderId="9" xfId="0" applyFont="1" applyBorder="1" applyAlignment="1" applyProtection="1">
      <alignment horizontal="center" vertical="center"/>
      <protection hidden="1"/>
    </xf>
    <xf numFmtId="4" fontId="10" fillId="0" borderId="5" xfId="0" applyNumberFormat="1" applyFont="1" applyBorder="1" applyAlignment="1" applyProtection="1">
      <alignment horizontal="center" vertical="center"/>
      <protection hidden="1"/>
    </xf>
    <xf numFmtId="4" fontId="10" fillId="0" borderId="9" xfId="0" applyNumberFormat="1" applyFont="1" applyBorder="1" applyAlignment="1" applyProtection="1">
      <alignment horizontal="center" vertical="center"/>
      <protection hidden="1"/>
    </xf>
    <xf numFmtId="4" fontId="10" fillId="0" borderId="6" xfId="0" applyNumberFormat="1" applyFont="1" applyBorder="1" applyAlignment="1" applyProtection="1">
      <alignment horizontal="center" vertical="center"/>
      <protection hidden="1"/>
    </xf>
    <xf numFmtId="4" fontId="10" fillId="0" borderId="7" xfId="0" applyNumberFormat="1" applyFont="1" applyBorder="1" applyAlignment="1" applyProtection="1">
      <alignment horizontal="center" vertical="center"/>
      <protection hidden="1"/>
    </xf>
    <xf numFmtId="4" fontId="10" fillId="0" borderId="10" xfId="0" applyNumberFormat="1" applyFont="1" applyBorder="1" applyAlignment="1" applyProtection="1">
      <alignment horizontal="center" vertical="center"/>
      <protection hidden="1"/>
    </xf>
    <xf numFmtId="2" fontId="1" fillId="2" borderId="9" xfId="0" applyNumberFormat="1" applyFont="1" applyFill="1" applyBorder="1" applyAlignment="1" applyProtection="1">
      <alignment horizontal="center" vertical="center"/>
      <protection hidden="1"/>
    </xf>
    <xf numFmtId="0" fontId="12" fillId="0" borderId="13" xfId="0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 wrapText="1"/>
      <protection hidden="1"/>
    </xf>
    <xf numFmtId="4" fontId="10" fillId="0" borderId="13" xfId="0" applyNumberFormat="1" applyFont="1" applyBorder="1" applyAlignment="1" applyProtection="1">
      <alignment horizontal="center" vertical="center"/>
      <protection hidden="1"/>
    </xf>
    <xf numFmtId="4" fontId="12" fillId="0" borderId="17" xfId="0" applyNumberFormat="1" applyFont="1" applyBorder="1" applyAlignment="1" applyProtection="1">
      <alignment horizontal="center" vertical="center"/>
      <protection hidden="1"/>
    </xf>
    <xf numFmtId="4" fontId="12" fillId="0" borderId="18" xfId="0" applyNumberFormat="1" applyFont="1" applyBorder="1" applyAlignment="1" applyProtection="1">
      <alignment horizontal="center" vertical="center"/>
      <protection hidden="1"/>
    </xf>
    <xf numFmtId="4" fontId="12" fillId="0" borderId="19" xfId="0" applyNumberFormat="1" applyFont="1" applyBorder="1" applyAlignment="1" applyProtection="1">
      <alignment horizontal="center" vertical="center"/>
      <protection hidden="1"/>
    </xf>
    <xf numFmtId="4" fontId="12" fillId="0" borderId="13" xfId="0" applyNumberFormat="1" applyFont="1" applyBorder="1" applyAlignment="1" applyProtection="1">
      <alignment horizontal="center" vertical="center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1" fillId="3" borderId="4" xfId="0" applyFont="1" applyFill="1" applyBorder="1" applyAlignment="1" applyProtection="1">
      <alignment vertical="center"/>
      <protection hidden="1"/>
    </xf>
    <xf numFmtId="4" fontId="11" fillId="3" borderId="9" xfId="0" applyNumberFormat="1" applyFont="1" applyFill="1" applyBorder="1" applyAlignment="1" applyProtection="1">
      <alignment horizontal="center"/>
      <protection hidden="1"/>
    </xf>
    <xf numFmtId="4" fontId="11" fillId="3" borderId="5" xfId="0" applyNumberFormat="1" applyFont="1" applyFill="1" applyBorder="1" applyAlignment="1" applyProtection="1">
      <alignment horizontal="center"/>
      <protection hidden="1"/>
    </xf>
    <xf numFmtId="4" fontId="11" fillId="3" borderId="20" xfId="0" applyNumberFormat="1" applyFont="1" applyFill="1" applyBorder="1" applyAlignment="1" applyProtection="1">
      <alignment horizontal="center"/>
      <protection hidden="1"/>
    </xf>
    <xf numFmtId="4" fontId="11" fillId="3" borderId="21" xfId="0" applyNumberFormat="1" applyFont="1" applyFill="1" applyBorder="1" applyAlignment="1" applyProtection="1">
      <alignment horizontal="center"/>
      <protection hidden="1"/>
    </xf>
    <xf numFmtId="4" fontId="11" fillId="2" borderId="9" xfId="0" applyNumberFormat="1" applyFont="1" applyFill="1" applyBorder="1" applyAlignment="1" applyProtection="1">
      <alignment horizontal="center"/>
      <protection hidden="1"/>
    </xf>
    <xf numFmtId="4" fontId="11" fillId="0" borderId="9" xfId="0" applyNumberFormat="1" applyFont="1" applyBorder="1" applyAlignment="1" applyProtection="1">
      <alignment horizontal="center"/>
      <protection hidden="1"/>
    </xf>
    <xf numFmtId="4" fontId="11" fillId="0" borderId="5" xfId="0" applyNumberFormat="1" applyFont="1" applyBorder="1" applyAlignment="1" applyProtection="1">
      <alignment horizontal="center"/>
      <protection hidden="1"/>
    </xf>
    <xf numFmtId="4" fontId="11" fillId="0" borderId="20" xfId="0" applyNumberFormat="1" applyFont="1" applyBorder="1" applyAlignment="1" applyProtection="1">
      <alignment horizontal="center"/>
      <protection hidden="1"/>
    </xf>
    <xf numFmtId="4" fontId="11" fillId="0" borderId="21" xfId="0" applyNumberFormat="1" applyFont="1" applyBorder="1" applyAlignment="1" applyProtection="1">
      <alignment horizontal="center"/>
      <protection hidden="1"/>
    </xf>
    <xf numFmtId="4" fontId="11" fillId="3" borderId="5" xfId="0" applyNumberFormat="1" applyFont="1" applyFill="1" applyBorder="1" applyAlignment="1" applyProtection="1">
      <alignment horizontal="center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vertical="center" wrapText="1"/>
      <protection locked="0"/>
    </xf>
    <xf numFmtId="4" fontId="10" fillId="0" borderId="22" xfId="0" applyNumberFormat="1" applyFont="1" applyBorder="1" applyAlignment="1" applyProtection="1">
      <alignment horizontal="center" vertical="center"/>
      <protection locked="0"/>
    </xf>
    <xf numFmtId="4" fontId="10" fillId="0" borderId="24" xfId="0" applyNumberFormat="1" applyFont="1" applyBorder="1" applyAlignment="1" applyProtection="1">
      <alignment horizontal="center" vertical="center"/>
      <protection locked="0"/>
    </xf>
    <xf numFmtId="4" fontId="10" fillId="0" borderId="25" xfId="0" applyNumberFormat="1" applyFont="1" applyBorder="1" applyAlignment="1" applyProtection="1">
      <alignment horizontal="center" vertical="center"/>
      <protection locked="0"/>
    </xf>
    <xf numFmtId="4" fontId="10" fillId="0" borderId="26" xfId="0" applyNumberFormat="1" applyFont="1" applyBorder="1" applyAlignment="1" applyProtection="1">
      <alignment horizontal="center" vertical="center"/>
      <protection locked="0"/>
    </xf>
    <xf numFmtId="4" fontId="10" fillId="0" borderId="27" xfId="0" applyNumberFormat="1" applyFont="1" applyBorder="1" applyAlignment="1" applyProtection="1">
      <alignment horizontal="center" vertical="center"/>
      <protection hidden="1"/>
    </xf>
    <xf numFmtId="4" fontId="10" fillId="0" borderId="26" xfId="0" applyNumberFormat="1" applyFont="1" applyBorder="1" applyAlignment="1" applyProtection="1">
      <alignment horizontal="center" vertical="center"/>
      <protection hidden="1"/>
    </xf>
    <xf numFmtId="4" fontId="1" fillId="2" borderId="27" xfId="0" applyNumberFormat="1" applyFont="1" applyFill="1" applyBorder="1" applyAlignment="1" applyProtection="1">
      <alignment horizontal="center" vertical="center"/>
      <protection hidden="1"/>
    </xf>
    <xf numFmtId="0" fontId="10" fillId="0" borderId="27" xfId="0" applyFont="1" applyBorder="1" applyAlignment="1" applyProtection="1">
      <alignment horizontal="center" vertical="center"/>
      <protection hidden="1"/>
    </xf>
    <xf numFmtId="4" fontId="10" fillId="0" borderId="22" xfId="0" applyNumberFormat="1" applyFont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horizontal="left" vertical="center" wrapText="1"/>
      <protection locked="0"/>
    </xf>
    <xf numFmtId="4" fontId="10" fillId="0" borderId="28" xfId="0" applyNumberFormat="1" applyFont="1" applyBorder="1" applyAlignment="1" applyProtection="1">
      <alignment horizontal="center" vertical="center"/>
      <protection hidden="1"/>
    </xf>
    <xf numFmtId="4" fontId="1" fillId="2" borderId="29" xfId="0" applyNumberFormat="1" applyFont="1" applyFill="1" applyBorder="1" applyAlignment="1" applyProtection="1">
      <alignment horizontal="center" vertical="center"/>
      <protection hidden="1"/>
    </xf>
    <xf numFmtId="4" fontId="10" fillId="0" borderId="27" xfId="0" applyNumberFormat="1" applyFont="1" applyBorder="1" applyAlignment="1" applyProtection="1">
      <alignment horizontal="center" vertical="center"/>
      <protection locked="0"/>
    </xf>
    <xf numFmtId="4" fontId="10" fillId="0" borderId="30" xfId="0" applyNumberFormat="1" applyFont="1" applyBorder="1" applyAlignment="1" applyProtection="1">
      <alignment horizontal="center" vertical="center"/>
      <protection hidden="1"/>
    </xf>
    <xf numFmtId="0" fontId="10" fillId="0" borderId="13" xfId="0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 wrapText="1"/>
      <protection locked="0"/>
    </xf>
    <xf numFmtId="4" fontId="10" fillId="0" borderId="11" xfId="0" applyNumberFormat="1" applyFont="1" applyBorder="1" applyAlignment="1" applyProtection="1">
      <alignment horizontal="center" vertical="center"/>
      <protection locked="0"/>
    </xf>
    <xf numFmtId="4" fontId="10" fillId="0" borderId="0" xfId="0" applyNumberFormat="1" applyFont="1" applyAlignment="1" applyProtection="1">
      <alignment horizontal="center" vertical="center"/>
      <protection locked="0"/>
    </xf>
    <xf numFmtId="4" fontId="10" fillId="0" borderId="19" xfId="0" applyNumberFormat="1" applyFont="1" applyBorder="1" applyAlignment="1" applyProtection="1">
      <alignment horizontal="center" vertical="center"/>
      <protection locked="0"/>
    </xf>
    <xf numFmtId="4" fontId="10" fillId="0" borderId="11" xfId="0" applyNumberFormat="1" applyFont="1" applyBorder="1" applyAlignment="1" applyProtection="1">
      <alignment horizontal="center" vertical="center"/>
      <protection hidden="1"/>
    </xf>
    <xf numFmtId="4" fontId="10" fillId="0" borderId="19" xfId="0" applyNumberFormat="1" applyFont="1" applyBorder="1" applyAlignment="1" applyProtection="1">
      <alignment horizontal="center" vertical="center"/>
      <protection hidden="1"/>
    </xf>
    <xf numFmtId="4" fontId="10" fillId="0" borderId="15" xfId="0" applyNumberFormat="1" applyFont="1" applyBorder="1" applyAlignment="1" applyProtection="1">
      <alignment horizontal="center" vertical="center"/>
      <protection hidden="1"/>
    </xf>
    <xf numFmtId="4" fontId="1" fillId="2" borderId="22" xfId="0" applyNumberFormat="1" applyFont="1" applyFill="1" applyBorder="1" applyAlignment="1" applyProtection="1">
      <alignment horizontal="center" vertical="center"/>
      <protection hidden="1"/>
    </xf>
    <xf numFmtId="4" fontId="10" fillId="0" borderId="25" xfId="0" applyNumberFormat="1" applyFont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vertical="center"/>
      <protection locked="0"/>
    </xf>
    <xf numFmtId="4" fontId="10" fillId="0" borderId="1" xfId="0" applyNumberFormat="1" applyFont="1" applyBorder="1" applyAlignment="1" applyProtection="1">
      <alignment horizontal="center" vertical="center"/>
      <protection locked="0"/>
    </xf>
    <xf numFmtId="4" fontId="10" fillId="0" borderId="31" xfId="0" applyNumberFormat="1" applyFont="1" applyBorder="1" applyAlignment="1" applyProtection="1">
      <alignment horizontal="center" vertical="center"/>
      <protection locked="0"/>
    </xf>
    <xf numFmtId="4" fontId="10" fillId="0" borderId="31" xfId="0" applyNumberFormat="1" applyFont="1" applyBorder="1" applyAlignment="1" applyProtection="1">
      <alignment horizontal="center" vertical="center"/>
      <protection hidden="1"/>
    </xf>
    <xf numFmtId="4" fontId="10" fillId="0" borderId="1" xfId="0" applyNumberFormat="1" applyFont="1" applyBorder="1" applyAlignment="1" applyProtection="1">
      <alignment horizontal="center" vertical="center"/>
      <protection hidden="1"/>
    </xf>
    <xf numFmtId="4" fontId="10" fillId="0" borderId="23" xfId="0" applyNumberFormat="1" applyFont="1" applyBorder="1" applyAlignment="1" applyProtection="1">
      <alignment horizontal="center" vertical="center"/>
      <protection locked="0"/>
    </xf>
    <xf numFmtId="4" fontId="10" fillId="0" borderId="23" xfId="0" applyNumberFormat="1" applyFont="1" applyBorder="1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center" vertical="center"/>
      <protection hidden="1"/>
    </xf>
    <xf numFmtId="4" fontId="10" fillId="0" borderId="32" xfId="0" applyNumberFormat="1" applyFont="1" applyBorder="1" applyAlignment="1" applyProtection="1">
      <alignment horizontal="center" vertical="center"/>
      <protection locked="0"/>
    </xf>
    <xf numFmtId="4" fontId="10" fillId="0" borderId="0" xfId="0" applyNumberFormat="1" applyFont="1" applyAlignment="1" applyProtection="1">
      <alignment horizontal="center" vertical="center"/>
      <protection hidden="1"/>
    </xf>
    <xf numFmtId="4" fontId="11" fillId="3" borderId="20" xfId="0" applyNumberFormat="1" applyFont="1" applyFill="1" applyBorder="1" applyAlignment="1" applyProtection="1">
      <alignment horizontal="center" vertical="center"/>
      <protection hidden="1"/>
    </xf>
    <xf numFmtId="4" fontId="11" fillId="3" borderId="21" xfId="0" applyNumberFormat="1" applyFont="1" applyFill="1" applyBorder="1" applyAlignment="1" applyProtection="1">
      <alignment horizontal="center" vertical="center"/>
      <protection hidden="1"/>
    </xf>
    <xf numFmtId="4" fontId="11" fillId="2" borderId="9" xfId="0" applyNumberFormat="1" applyFont="1" applyFill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vertical="center" wrapText="1"/>
      <protection locked="0"/>
    </xf>
    <xf numFmtId="4" fontId="10" fillId="0" borderId="33" xfId="0" applyNumberFormat="1" applyFont="1" applyBorder="1" applyAlignment="1" applyProtection="1">
      <alignment horizontal="center" vertical="center"/>
      <protection locked="0"/>
    </xf>
    <xf numFmtId="4" fontId="10" fillId="0" borderId="3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hidden="1"/>
    </xf>
    <xf numFmtId="4" fontId="10" fillId="0" borderId="30" xfId="0" applyNumberFormat="1" applyFont="1" applyBorder="1" applyAlignment="1" applyProtection="1">
      <alignment horizontal="center" vertical="center"/>
      <protection locked="0"/>
    </xf>
    <xf numFmtId="4" fontId="10" fillId="0" borderId="35" xfId="0" applyNumberFormat="1" applyFont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vertical="center"/>
      <protection locked="0"/>
    </xf>
    <xf numFmtId="4" fontId="11" fillId="3" borderId="9" xfId="0" applyNumberFormat="1" applyFont="1" applyFill="1" applyBorder="1" applyAlignment="1" applyProtection="1">
      <alignment horizontal="center" vertical="center"/>
      <protection locked="0"/>
    </xf>
    <xf numFmtId="4" fontId="11" fillId="3" borderId="5" xfId="0" applyNumberFormat="1" applyFont="1" applyFill="1" applyBorder="1" applyAlignment="1" applyProtection="1">
      <alignment horizontal="center" vertical="center"/>
      <protection locked="0"/>
    </xf>
    <xf numFmtId="4" fontId="11" fillId="3" borderId="20" xfId="0" applyNumberFormat="1" applyFont="1" applyFill="1" applyBorder="1" applyAlignment="1" applyProtection="1">
      <alignment horizontal="center" vertical="center"/>
      <protection locked="0"/>
    </xf>
    <xf numFmtId="4" fontId="11" fillId="3" borderId="21" xfId="0" applyNumberFormat="1" applyFont="1" applyFill="1" applyBorder="1" applyAlignment="1" applyProtection="1">
      <alignment horizontal="center" vertical="center"/>
      <protection locked="0"/>
    </xf>
    <xf numFmtId="4" fontId="11" fillId="2" borderId="9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vertical="center"/>
      <protection locked="0"/>
    </xf>
    <xf numFmtId="14" fontId="10" fillId="0" borderId="22" xfId="0" applyNumberFormat="1" applyFont="1" applyBorder="1" applyAlignment="1" applyProtection="1">
      <alignment horizontal="center" vertical="center"/>
      <protection hidden="1"/>
    </xf>
    <xf numFmtId="4" fontId="10" fillId="0" borderId="36" xfId="0" applyNumberFormat="1" applyFont="1" applyBorder="1" applyAlignment="1" applyProtection="1">
      <alignment horizontal="center" vertical="center"/>
      <protection locked="0"/>
    </xf>
    <xf numFmtId="4" fontId="10" fillId="0" borderId="37" xfId="0" applyNumberFormat="1" applyFont="1" applyBorder="1" applyAlignment="1" applyProtection="1">
      <alignment horizontal="center" vertical="center"/>
      <protection locked="0"/>
    </xf>
    <xf numFmtId="4" fontId="10" fillId="0" borderId="38" xfId="0" applyNumberFormat="1" applyFont="1" applyBorder="1" applyAlignment="1" applyProtection="1">
      <alignment horizontal="center" vertical="center"/>
      <protection locked="0"/>
    </xf>
    <xf numFmtId="4" fontId="10" fillId="0" borderId="38" xfId="0" applyNumberFormat="1" applyFont="1" applyBorder="1" applyAlignment="1" applyProtection="1">
      <alignment horizontal="center" vertical="center"/>
      <protection hidden="1"/>
    </xf>
    <xf numFmtId="4" fontId="10" fillId="0" borderId="24" xfId="0" applyNumberFormat="1" applyFont="1" applyBorder="1" applyAlignment="1" applyProtection="1">
      <alignment horizontal="right" vertical="center"/>
      <protection locked="0"/>
    </xf>
    <xf numFmtId="4" fontId="10" fillId="0" borderId="25" xfId="0" applyNumberFormat="1" applyFont="1" applyBorder="1" applyAlignment="1" applyProtection="1">
      <alignment horizontal="right" vertical="center"/>
      <protection locked="0"/>
    </xf>
    <xf numFmtId="4" fontId="10" fillId="0" borderId="26" xfId="0" applyNumberFormat="1" applyFont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vertical="center"/>
      <protection hidden="1"/>
    </xf>
    <xf numFmtId="2" fontId="1" fillId="0" borderId="0" xfId="0" applyNumberFormat="1" applyFont="1" applyAlignment="1" applyProtection="1">
      <alignment vertical="center"/>
      <protection hidden="1"/>
    </xf>
    <xf numFmtId="0" fontId="10" fillId="0" borderId="27" xfId="0" applyFont="1" applyBorder="1" applyAlignment="1" applyProtection="1">
      <alignment vertical="center"/>
      <protection hidden="1"/>
    </xf>
    <xf numFmtId="164" fontId="10" fillId="0" borderId="24" xfId="0" applyNumberFormat="1" applyFont="1" applyBorder="1" applyAlignment="1" applyProtection="1">
      <alignment vertical="center"/>
      <protection hidden="1"/>
    </xf>
    <xf numFmtId="164" fontId="10" fillId="0" borderId="25" xfId="0" applyNumberFormat="1" applyFont="1" applyBorder="1" applyAlignment="1" applyProtection="1">
      <alignment vertical="center"/>
      <protection hidden="1"/>
    </xf>
    <xf numFmtId="164" fontId="10" fillId="0" borderId="26" xfId="0" applyNumberFormat="1" applyFont="1" applyBorder="1" applyAlignment="1" applyProtection="1">
      <alignment vertical="center"/>
      <protection hidden="1"/>
    </xf>
    <xf numFmtId="164" fontId="10" fillId="0" borderId="25" xfId="0" applyNumberFormat="1" applyFont="1" applyBorder="1" applyAlignment="1" applyProtection="1">
      <alignment horizontal="center" vertical="center"/>
      <protection hidden="1"/>
    </xf>
    <xf numFmtId="164" fontId="10" fillId="0" borderId="26" xfId="0" applyNumberFormat="1" applyFont="1" applyBorder="1" applyAlignment="1" applyProtection="1">
      <alignment horizontal="center" vertical="center"/>
      <protection hidden="1"/>
    </xf>
    <xf numFmtId="0" fontId="10" fillId="0" borderId="26" xfId="0" applyFont="1" applyBorder="1" applyAlignment="1" applyProtection="1">
      <alignment vertical="center"/>
      <protection hidden="1"/>
    </xf>
    <xf numFmtId="2" fontId="10" fillId="0" borderId="27" xfId="0" applyNumberFormat="1" applyFont="1" applyBorder="1" applyAlignment="1" applyProtection="1">
      <alignment horizontal="center" vertical="center"/>
      <protection hidden="1"/>
    </xf>
    <xf numFmtId="0" fontId="1" fillId="0" borderId="22" xfId="0" applyFont="1" applyBorder="1" applyAlignment="1" applyProtection="1">
      <alignment vertical="center"/>
      <protection hidden="1"/>
    </xf>
    <xf numFmtId="0" fontId="10" fillId="0" borderId="14" xfId="0" applyFont="1" applyBorder="1" applyAlignment="1" applyProtection="1">
      <alignment vertical="center"/>
      <protection hidden="1"/>
    </xf>
    <xf numFmtId="164" fontId="1" fillId="0" borderId="39" xfId="0" applyNumberFormat="1" applyFont="1" applyBorder="1" applyAlignment="1" applyProtection="1">
      <alignment vertical="center"/>
      <protection hidden="1"/>
    </xf>
    <xf numFmtId="164" fontId="1" fillId="0" borderId="18" xfId="0" applyNumberFormat="1" applyFont="1" applyBorder="1" applyAlignment="1" applyProtection="1">
      <alignment vertical="center"/>
      <protection hidden="1"/>
    </xf>
    <xf numFmtId="164" fontId="1" fillId="0" borderId="40" xfId="0" applyNumberFormat="1" applyFont="1" applyBorder="1" applyAlignment="1" applyProtection="1">
      <alignment vertical="center"/>
      <protection hidden="1"/>
    </xf>
    <xf numFmtId="164" fontId="1" fillId="0" borderId="18" xfId="0" applyNumberFormat="1" applyFont="1" applyBorder="1" applyAlignment="1" applyProtection="1">
      <alignment horizontal="center" vertical="center"/>
      <protection hidden="1"/>
    </xf>
    <xf numFmtId="4" fontId="10" fillId="0" borderId="18" xfId="0" applyNumberFormat="1" applyFont="1" applyBorder="1" applyAlignment="1" applyProtection="1">
      <alignment horizontal="center" vertical="center"/>
      <protection hidden="1"/>
    </xf>
    <xf numFmtId="164" fontId="1" fillId="0" borderId="40" xfId="0" applyNumberFormat="1" applyFont="1" applyBorder="1" applyAlignment="1" applyProtection="1">
      <alignment horizontal="center" vertical="center"/>
      <protection hidden="1"/>
    </xf>
    <xf numFmtId="2" fontId="10" fillId="0" borderId="18" xfId="0" applyNumberFormat="1" applyFont="1" applyBorder="1" applyAlignment="1" applyProtection="1">
      <alignment horizontal="center" vertical="center"/>
      <protection hidden="1"/>
    </xf>
    <xf numFmtId="0" fontId="1" fillId="0" borderId="40" xfId="0" applyFont="1" applyBorder="1" applyAlignment="1" applyProtection="1">
      <alignment horizontal="center" vertical="center"/>
      <protection hidden="1"/>
    </xf>
    <xf numFmtId="2" fontId="10" fillId="0" borderId="22" xfId="0" applyNumberFormat="1" applyFont="1" applyBorder="1" applyAlignment="1" applyProtection="1">
      <alignment horizontal="center" vertical="center"/>
      <protection hidden="1"/>
    </xf>
    <xf numFmtId="2" fontId="10" fillId="0" borderId="13" xfId="0" applyNumberFormat="1" applyFont="1" applyBorder="1" applyAlignment="1" applyProtection="1">
      <alignment horizontal="center" vertical="center"/>
      <protection hidden="1"/>
    </xf>
    <xf numFmtId="4" fontId="1" fillId="2" borderId="41" xfId="0" applyNumberFormat="1" applyFont="1" applyFill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vertical="center" wrapText="1"/>
      <protection hidden="1"/>
    </xf>
    <xf numFmtId="0" fontId="10" fillId="0" borderId="25" xfId="0" applyFont="1" applyBorder="1" applyAlignment="1" applyProtection="1">
      <alignment horizontal="center" vertical="center"/>
      <protection hidden="1"/>
    </xf>
    <xf numFmtId="0" fontId="10" fillId="0" borderId="26" xfId="0" applyFont="1" applyBorder="1" applyAlignment="1" applyProtection="1">
      <alignment horizontal="center" vertical="center"/>
      <protection hidden="1"/>
    </xf>
    <xf numFmtId="4" fontId="10" fillId="2" borderId="41" xfId="0" applyNumberFormat="1" applyFont="1" applyFill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vertical="center"/>
      <protection hidden="1"/>
    </xf>
    <xf numFmtId="2" fontId="10" fillId="0" borderId="26" xfId="0" applyNumberFormat="1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center" wrapText="1"/>
      <protection hidden="1"/>
    </xf>
    <xf numFmtId="164" fontId="10" fillId="0" borderId="17" xfId="0" applyNumberFormat="1" applyFont="1" applyBorder="1" applyAlignment="1" applyProtection="1">
      <alignment vertical="center"/>
      <protection hidden="1"/>
    </xf>
    <xf numFmtId="164" fontId="10" fillId="0" borderId="18" xfId="0" applyNumberFormat="1" applyFont="1" applyBorder="1" applyAlignment="1" applyProtection="1">
      <alignment vertical="center"/>
      <protection hidden="1"/>
    </xf>
    <xf numFmtId="164" fontId="10" fillId="0" borderId="19" xfId="0" applyNumberFormat="1" applyFont="1" applyBorder="1" applyAlignment="1" applyProtection="1">
      <alignment vertical="center"/>
      <protection hidden="1"/>
    </xf>
    <xf numFmtId="164" fontId="10" fillId="0" borderId="36" xfId="0" applyNumberFormat="1" applyFont="1" applyBorder="1" applyAlignment="1" applyProtection="1">
      <alignment vertical="center"/>
      <protection hidden="1"/>
    </xf>
    <xf numFmtId="164" fontId="10" fillId="0" borderId="37" xfId="0" applyNumberFormat="1" applyFont="1" applyBorder="1" applyAlignment="1" applyProtection="1">
      <alignment horizontal="center" vertical="center"/>
      <protection hidden="1"/>
    </xf>
    <xf numFmtId="164" fontId="10" fillId="0" borderId="38" xfId="0" applyNumberFormat="1" applyFont="1" applyBorder="1" applyAlignment="1" applyProtection="1">
      <alignment horizontal="center" vertical="center"/>
      <protection hidden="1"/>
    </xf>
    <xf numFmtId="164" fontId="10" fillId="0" borderId="37" xfId="0" applyNumberFormat="1" applyFont="1" applyBorder="1" applyAlignment="1" applyProtection="1">
      <alignment vertical="center"/>
      <protection hidden="1"/>
    </xf>
    <xf numFmtId="0" fontId="10" fillId="0" borderId="37" xfId="0" applyFont="1" applyBorder="1" applyAlignment="1" applyProtection="1">
      <alignment horizontal="center" vertical="center"/>
      <protection hidden="1"/>
    </xf>
    <xf numFmtId="2" fontId="10" fillId="0" borderId="38" xfId="0" applyNumberFormat="1" applyFont="1" applyBorder="1" applyAlignment="1" applyProtection="1">
      <alignment horizontal="center" vertical="center"/>
      <protection hidden="1"/>
    </xf>
    <xf numFmtId="0" fontId="10" fillId="0" borderId="11" xfId="0" applyFont="1" applyBorder="1" applyAlignment="1" applyProtection="1">
      <alignment horizontal="center" vertical="center"/>
      <protection hidden="1"/>
    </xf>
    <xf numFmtId="0" fontId="10" fillId="0" borderId="25" xfId="0" applyFont="1" applyBorder="1" applyAlignment="1" applyProtection="1">
      <alignment vertical="center"/>
      <protection hidden="1"/>
    </xf>
    <xf numFmtId="4" fontId="10" fillId="2" borderId="35" xfId="0" applyNumberFormat="1" applyFont="1" applyFill="1" applyBorder="1" applyAlignment="1" applyProtection="1">
      <alignment horizontal="center" vertical="center"/>
      <protection hidden="1"/>
    </xf>
    <xf numFmtId="164" fontId="1" fillId="0" borderId="0" xfId="0" applyNumberFormat="1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10" fillId="0" borderId="2" xfId="0" applyFont="1" applyBorder="1" applyAlignment="1" applyProtection="1">
      <alignment horizontal="center" vertical="center" wrapText="1"/>
      <protection hidden="1"/>
    </xf>
    <xf numFmtId="0" fontId="10" fillId="0" borderId="7" xfId="0" applyFont="1" applyBorder="1" applyAlignment="1" applyProtection="1">
      <alignment horizontal="center" vertical="center" wrapText="1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center" vertical="center" wrapText="1"/>
      <protection hidden="1"/>
    </xf>
    <xf numFmtId="0" fontId="11" fillId="2" borderId="10" xfId="0" applyFont="1" applyFill="1" applyBorder="1" applyAlignment="1" applyProtection="1">
      <alignment horizontal="center" vertical="center" wrapText="1"/>
      <protection hidden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ekk-my.sharepoint.com/Users/i.musviciene/Desktop/DARBINIS/Metodikos/GVTNT%20METODIKA%202014%20m.%20redakcija/Sujungta/2018-03%20Metodikos%20keitimas%20d&#279;l%20klaidos/Baziniu%20kainu%20derinimo%20skaiciuokle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N"/>
      <sheetName val="Fina 2, 15 pr."/>
      <sheetName val="Rod 6 pr."/>
      <sheetName val="Real 16 pr."/>
      <sheetName val="IlgT 17 pr."/>
      <sheetName val="8 pr."/>
      <sheetName val="9 pr."/>
      <sheetName val="17 pr. papild."/>
      <sheetName val="DUF 18 pr."/>
      <sheetName val="ElEn 19 pr."/>
      <sheetName val="Ties 20 pr."/>
      <sheetName val="Neties 21 pr."/>
      <sheetName val="Laik"/>
      <sheetName val="net f 12 pr."/>
      <sheetName val="net ps 22 pr."/>
      <sheetName val="Adm 23 pr."/>
      <sheetName val="adm f 13 pr."/>
      <sheetName val="adm ps 24 pr."/>
      <sheetName val="Apskaitos v. 25 pr."/>
      <sheetName val="Fakt 26 pr."/>
      <sheetName val="PP 27 pr."/>
      <sheetName val="Planas 28 pr."/>
      <sheetName val="Sanka 29 pr."/>
      <sheetName val="k1"/>
      <sheetName val="k2"/>
      <sheetName val="k3"/>
      <sheetName val="Baz kain 33 pr."/>
      <sheetName val="Baz spausdinimui"/>
      <sheetName val="Kita 34 pr."/>
      <sheetName val="Fin 35 pr."/>
      <sheetName val="39 pr."/>
    </sheetNames>
    <sheetDataSet>
      <sheetData sheetId="0" refreshError="1"/>
      <sheetData sheetId="1" refreshError="1"/>
      <sheetData sheetId="2" refreshError="1"/>
      <sheetData sheetId="3" refreshError="1">
        <row r="1">
          <cell r="A1">
            <v>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8"/>
  <sheetViews>
    <sheetView tabSelected="1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3" sqref="B3"/>
    </sheetView>
  </sheetViews>
  <sheetFormatPr defaultColWidth="9.140625" defaultRowHeight="11.25" x14ac:dyDescent="0.25"/>
  <cols>
    <col min="1" max="1" width="5.7109375" style="1" customWidth="1"/>
    <col min="2" max="2" width="48.7109375" style="1" customWidth="1"/>
    <col min="3" max="3" width="10.85546875" style="1" customWidth="1"/>
    <col min="4" max="4" width="9.28515625" style="1" customWidth="1"/>
    <col min="5" max="6" width="9.5703125" style="1" customWidth="1"/>
    <col min="7" max="7" width="9.42578125" style="1" customWidth="1"/>
    <col min="8" max="8" width="12.42578125" style="1" customWidth="1"/>
    <col min="9" max="9" width="9.5703125" style="1" customWidth="1"/>
    <col min="10" max="10" width="8.7109375" style="1" customWidth="1"/>
    <col min="11" max="11" width="9.85546875" style="1" customWidth="1"/>
    <col min="12" max="12" width="9.5703125" style="1" customWidth="1"/>
    <col min="13" max="13" width="11.42578125" style="1" customWidth="1"/>
    <col min="14" max="14" width="9.28515625" style="1" customWidth="1"/>
    <col min="15" max="15" width="9.140625" style="1"/>
    <col min="16" max="16" width="9.28515625" style="1" customWidth="1"/>
    <col min="17" max="17" width="8.85546875" style="1" customWidth="1"/>
    <col min="18" max="20" width="12.42578125" style="1" customWidth="1"/>
    <col min="21" max="21" width="11.28515625" style="1" customWidth="1"/>
    <col min="22" max="22" width="10.140625" style="1" customWidth="1"/>
    <col min="23" max="16384" width="9.140625" style="1"/>
  </cols>
  <sheetData>
    <row r="1" spans="1:22" ht="15.75" x14ac:dyDescent="0.25">
      <c r="K1" s="2"/>
      <c r="L1" s="2"/>
      <c r="N1" s="3" t="s">
        <v>0</v>
      </c>
      <c r="O1" s="3"/>
      <c r="P1" s="3"/>
      <c r="Q1" s="4"/>
      <c r="R1" s="4"/>
      <c r="S1" s="4"/>
      <c r="T1" s="4"/>
    </row>
    <row r="2" spans="1:22" ht="12.75" customHeight="1" x14ac:dyDescent="0.25">
      <c r="K2" s="2"/>
      <c r="L2" s="2"/>
      <c r="N2" s="3"/>
      <c r="O2" s="3"/>
      <c r="P2" s="3"/>
      <c r="Q2" s="4"/>
      <c r="R2" s="4"/>
      <c r="S2" s="4"/>
      <c r="T2" s="4"/>
    </row>
    <row r="3" spans="1:22" ht="18.75" x14ac:dyDescent="0.3">
      <c r="A3" s="5">
        <f>'[1]Real 16 pr.'!A1</f>
        <v>5</v>
      </c>
      <c r="B3" s="6" t="s">
        <v>1</v>
      </c>
      <c r="J3" s="2"/>
      <c r="K3" s="2"/>
      <c r="L3" s="2"/>
      <c r="P3" s="7"/>
      <c r="Q3" s="7"/>
      <c r="R3" s="7"/>
      <c r="S3" s="7"/>
      <c r="T3" s="7"/>
    </row>
    <row r="4" spans="1:22" ht="14.25" customHeight="1" x14ac:dyDescent="0.2">
      <c r="A4" s="8"/>
      <c r="B4" s="9" t="s">
        <v>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22" ht="13.5" customHeight="1" x14ac:dyDescent="0.2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22" ht="15.75" x14ac:dyDescent="0.25">
      <c r="B6" s="165" t="s">
        <v>3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</row>
    <row r="7" spans="1:22" ht="15" thickBot="1" x14ac:dyDescent="0.3">
      <c r="B7" s="10" t="s">
        <v>4</v>
      </c>
    </row>
    <row r="8" spans="1:22" ht="13.5" thickBot="1" x14ac:dyDescent="0.3">
      <c r="A8" s="166" t="s">
        <v>5</v>
      </c>
      <c r="B8" s="11" t="s">
        <v>6</v>
      </c>
      <c r="C8" s="12">
        <v>2022</v>
      </c>
      <c r="D8" s="13"/>
      <c r="E8" s="14">
        <v>2023</v>
      </c>
      <c r="F8" s="13" t="s">
        <v>7</v>
      </c>
      <c r="G8" s="13"/>
      <c r="H8" s="15"/>
      <c r="I8" s="13"/>
      <c r="J8" s="14">
        <f>E8+1</f>
        <v>2024</v>
      </c>
      <c r="K8" s="13" t="s">
        <v>8</v>
      </c>
      <c r="L8" s="13"/>
      <c r="M8" s="13"/>
      <c r="N8" s="16"/>
      <c r="O8" s="14">
        <f>J8+1</f>
        <v>2025</v>
      </c>
      <c r="P8" s="13" t="s">
        <v>8</v>
      </c>
      <c r="Q8" s="13"/>
      <c r="R8" s="13"/>
      <c r="S8" s="168" t="s">
        <v>9</v>
      </c>
      <c r="T8" s="168" t="s">
        <v>10</v>
      </c>
      <c r="U8" s="170" t="s">
        <v>11</v>
      </c>
    </row>
    <row r="9" spans="1:22" ht="15.75" customHeight="1" thickBot="1" x14ac:dyDescent="0.3">
      <c r="A9" s="167"/>
      <c r="B9" s="17" t="s">
        <v>12</v>
      </c>
      <c r="C9" s="18" t="s">
        <v>13</v>
      </c>
      <c r="D9" s="19" t="s">
        <v>14</v>
      </c>
      <c r="E9" s="20" t="s">
        <v>15</v>
      </c>
      <c r="F9" s="19" t="s">
        <v>16</v>
      </c>
      <c r="G9" s="20" t="s">
        <v>17</v>
      </c>
      <c r="H9" s="19" t="s">
        <v>18</v>
      </c>
      <c r="I9" s="20" t="s">
        <v>14</v>
      </c>
      <c r="J9" s="19" t="s">
        <v>15</v>
      </c>
      <c r="K9" s="19" t="s">
        <v>16</v>
      </c>
      <c r="L9" s="20" t="s">
        <v>17</v>
      </c>
      <c r="M9" s="19" t="s">
        <v>18</v>
      </c>
      <c r="N9" s="20" t="s">
        <v>14</v>
      </c>
      <c r="O9" s="19" t="s">
        <v>15</v>
      </c>
      <c r="P9" s="20" t="s">
        <v>16</v>
      </c>
      <c r="Q9" s="19" t="s">
        <v>17</v>
      </c>
      <c r="R9" s="19" t="s">
        <v>18</v>
      </c>
      <c r="S9" s="169"/>
      <c r="T9" s="169"/>
      <c r="U9" s="171"/>
    </row>
    <row r="10" spans="1:22" ht="15" customHeight="1" thickBot="1" x14ac:dyDescent="0.3">
      <c r="A10" s="21" t="s">
        <v>19</v>
      </c>
      <c r="B10" s="22" t="s">
        <v>20</v>
      </c>
      <c r="C10" s="23">
        <v>443.34</v>
      </c>
      <c r="D10" s="24">
        <f t="shared" ref="D10:M10" si="0">D11+D13+D15+D35+D37+D54</f>
        <v>57.5</v>
      </c>
      <c r="E10" s="23">
        <f t="shared" si="0"/>
        <v>57.5</v>
      </c>
      <c r="F10" s="23">
        <f t="shared" si="0"/>
        <v>175.70000000000002</v>
      </c>
      <c r="G10" s="25">
        <f t="shared" si="0"/>
        <v>410.79999999999995</v>
      </c>
      <c r="H10" s="23">
        <f t="shared" si="0"/>
        <v>701.5</v>
      </c>
      <c r="I10" s="24">
        <f t="shared" si="0"/>
        <v>59</v>
      </c>
      <c r="J10" s="23">
        <f t="shared" si="0"/>
        <v>69</v>
      </c>
      <c r="K10" s="23">
        <f t="shared" si="0"/>
        <v>159</v>
      </c>
      <c r="L10" s="25">
        <f t="shared" si="0"/>
        <v>882.4</v>
      </c>
      <c r="M10" s="23">
        <f t="shared" si="0"/>
        <v>1169.4000000000001</v>
      </c>
      <c r="N10" s="26">
        <f>+N11+N13+N15+N35+N37+N54</f>
        <v>61</v>
      </c>
      <c r="O10" s="27">
        <f>+O11+O13+O15+O35+O37+O54</f>
        <v>71</v>
      </c>
      <c r="P10" s="26">
        <f>+P11+P13+P15+P35+P37+P54</f>
        <v>2226</v>
      </c>
      <c r="Q10" s="28">
        <f>+Q11+Q13+Q15+Q35+Q37+Q54</f>
        <v>4251</v>
      </c>
      <c r="R10" s="29">
        <f>+R11+R15+R35+R37+R54</f>
        <v>6609</v>
      </c>
      <c r="S10" s="30">
        <f>+S11+S15+S35+S37+S54</f>
        <v>6178</v>
      </c>
      <c r="T10" s="26">
        <f>+T11+T15+T35+T37+T54</f>
        <v>3912</v>
      </c>
      <c r="U10" s="31">
        <f>U11+U15+U35+U37+U54+U56</f>
        <v>21877.780000000002</v>
      </c>
      <c r="V10" s="32"/>
    </row>
    <row r="11" spans="1:22" ht="13.5" thickBot="1" x14ac:dyDescent="0.3">
      <c r="A11" s="19" t="s">
        <v>21</v>
      </c>
      <c r="B11" s="13" t="s">
        <v>22</v>
      </c>
      <c r="C11" s="33">
        <v>216.35</v>
      </c>
      <c r="D11" s="34">
        <v>57.5</v>
      </c>
      <c r="E11" s="35">
        <v>57.5</v>
      </c>
      <c r="F11" s="35">
        <v>57.5</v>
      </c>
      <c r="G11" s="36">
        <v>57.5</v>
      </c>
      <c r="H11" s="35">
        <f>SUM(D11:G11)</f>
        <v>230</v>
      </c>
      <c r="I11" s="34">
        <v>59</v>
      </c>
      <c r="J11" s="35">
        <v>59</v>
      </c>
      <c r="K11" s="35">
        <v>59</v>
      </c>
      <c r="L11" s="36">
        <v>59</v>
      </c>
      <c r="M11" s="35">
        <f>SUM(I11:L11)</f>
        <v>236</v>
      </c>
      <c r="N11" s="34">
        <v>61</v>
      </c>
      <c r="O11" s="37">
        <v>61</v>
      </c>
      <c r="P11" s="37">
        <v>61</v>
      </c>
      <c r="Q11" s="36">
        <v>61</v>
      </c>
      <c r="R11" s="36">
        <f>SUM(N11:Q11)</f>
        <v>244</v>
      </c>
      <c r="S11" s="37">
        <v>246</v>
      </c>
      <c r="T11" s="38">
        <v>248</v>
      </c>
      <c r="U11" s="39">
        <f>+H11+M11+R11+S11+T11</f>
        <v>1204</v>
      </c>
      <c r="V11" s="32"/>
    </row>
    <row r="12" spans="1:22" ht="13.5" customHeight="1" thickBot="1" x14ac:dyDescent="0.3">
      <c r="A12" s="40" t="s">
        <v>23</v>
      </c>
      <c r="B12" s="41"/>
      <c r="C12" s="42"/>
      <c r="D12" s="43"/>
      <c r="E12" s="44"/>
      <c r="F12" s="44"/>
      <c r="G12" s="45"/>
      <c r="H12" s="46"/>
      <c r="I12" s="43"/>
      <c r="J12" s="44"/>
      <c r="K12" s="44"/>
      <c r="L12" s="45"/>
      <c r="M12" s="46"/>
      <c r="N12" s="43"/>
      <c r="O12" s="44"/>
      <c r="P12" s="44"/>
      <c r="Q12" s="45"/>
      <c r="R12" s="46"/>
      <c r="S12" s="46"/>
      <c r="T12" s="46"/>
      <c r="U12" s="47"/>
      <c r="V12" s="32"/>
    </row>
    <row r="13" spans="1:22" ht="16.5" customHeight="1" thickBot="1" x14ac:dyDescent="0.25">
      <c r="A13" s="19" t="s">
        <v>24</v>
      </c>
      <c r="B13" s="48" t="s">
        <v>25</v>
      </c>
      <c r="C13" s="49">
        <v>0</v>
      </c>
      <c r="D13" s="50">
        <v>0</v>
      </c>
      <c r="E13" s="51">
        <v>0</v>
      </c>
      <c r="F13" s="51">
        <v>0</v>
      </c>
      <c r="G13" s="52">
        <v>0</v>
      </c>
      <c r="H13" s="49">
        <v>0</v>
      </c>
      <c r="I13" s="50">
        <v>0</v>
      </c>
      <c r="J13" s="51">
        <v>0</v>
      </c>
      <c r="K13" s="51">
        <v>0</v>
      </c>
      <c r="L13" s="52">
        <v>0</v>
      </c>
      <c r="M13" s="49">
        <v>0</v>
      </c>
      <c r="N13" s="50">
        <v>0</v>
      </c>
      <c r="O13" s="51">
        <v>0</v>
      </c>
      <c r="P13" s="51">
        <v>0</v>
      </c>
      <c r="Q13" s="52">
        <v>0</v>
      </c>
      <c r="R13" s="49">
        <v>0</v>
      </c>
      <c r="S13" s="49">
        <v>0</v>
      </c>
      <c r="T13" s="49">
        <v>0</v>
      </c>
      <c r="U13" s="53">
        <v>0</v>
      </c>
      <c r="V13" s="32"/>
    </row>
    <row r="14" spans="1:22" ht="13.5" thickBot="1" x14ac:dyDescent="0.25">
      <c r="A14" s="19" t="s">
        <v>26</v>
      </c>
      <c r="B14" s="13"/>
      <c r="C14" s="54"/>
      <c r="D14" s="55"/>
      <c r="E14" s="56"/>
      <c r="F14" s="56"/>
      <c r="G14" s="57"/>
      <c r="H14" s="54"/>
      <c r="I14" s="55"/>
      <c r="J14" s="56"/>
      <c r="K14" s="56"/>
      <c r="L14" s="57"/>
      <c r="M14" s="54"/>
      <c r="N14" s="55"/>
      <c r="O14" s="56"/>
      <c r="P14" s="56"/>
      <c r="Q14" s="57"/>
      <c r="R14" s="54"/>
      <c r="S14" s="54"/>
      <c r="T14" s="54"/>
      <c r="U14" s="53"/>
      <c r="V14" s="32"/>
    </row>
    <row r="15" spans="1:22" ht="16.5" customHeight="1" thickBot="1" x14ac:dyDescent="0.3">
      <c r="A15" s="19" t="s">
        <v>27</v>
      </c>
      <c r="B15" s="48" t="s">
        <v>28</v>
      </c>
      <c r="C15" s="26">
        <f t="shared" ref="C15" si="1">SUM(C16:C20)</f>
        <v>50.94</v>
      </c>
      <c r="D15" s="58">
        <f t="shared" ref="D15:U15" si="2">SUM(D16:D34)</f>
        <v>0</v>
      </c>
      <c r="E15" s="58">
        <f t="shared" si="2"/>
        <v>0</v>
      </c>
      <c r="F15" s="58">
        <f t="shared" si="2"/>
        <v>105.3</v>
      </c>
      <c r="G15" s="58">
        <f t="shared" si="2"/>
        <v>96.5</v>
      </c>
      <c r="H15" s="26">
        <f t="shared" si="2"/>
        <v>201.8</v>
      </c>
      <c r="I15" s="58">
        <f t="shared" si="2"/>
        <v>0</v>
      </c>
      <c r="J15" s="58">
        <f t="shared" si="2"/>
        <v>10</v>
      </c>
      <c r="K15" s="58">
        <f t="shared" si="2"/>
        <v>100</v>
      </c>
      <c r="L15" s="58">
        <f t="shared" si="2"/>
        <v>462.4</v>
      </c>
      <c r="M15" s="58">
        <f t="shared" si="2"/>
        <v>572.4</v>
      </c>
      <c r="N15" s="58">
        <f t="shared" si="2"/>
        <v>0</v>
      </c>
      <c r="O15" s="58">
        <f t="shared" si="2"/>
        <v>10</v>
      </c>
      <c r="P15" s="58">
        <f t="shared" si="2"/>
        <v>1082.5</v>
      </c>
      <c r="Q15" s="58">
        <f t="shared" si="2"/>
        <v>2195</v>
      </c>
      <c r="R15" s="58">
        <f t="shared" si="2"/>
        <v>3287.5</v>
      </c>
      <c r="S15" s="58">
        <f t="shared" si="2"/>
        <v>3066</v>
      </c>
      <c r="T15" s="58">
        <f t="shared" si="2"/>
        <v>1832</v>
      </c>
      <c r="U15" s="31">
        <f t="shared" si="2"/>
        <v>8959.7000000000007</v>
      </c>
      <c r="V15" s="32"/>
    </row>
    <row r="16" spans="1:22" ht="24.75" customHeight="1" x14ac:dyDescent="0.25">
      <c r="A16" s="59" t="s">
        <v>29</v>
      </c>
      <c r="B16" s="60" t="s">
        <v>30</v>
      </c>
      <c r="C16" s="61">
        <v>23.02</v>
      </c>
      <c r="D16" s="62"/>
      <c r="E16" s="63"/>
      <c r="F16" s="63">
        <v>0.3</v>
      </c>
      <c r="G16" s="64"/>
      <c r="H16" s="65">
        <f t="shared" ref="H16:H34" si="3">SUM(D16:G16)</f>
        <v>0.3</v>
      </c>
      <c r="I16" s="62"/>
      <c r="J16" s="63"/>
      <c r="K16" s="63"/>
      <c r="L16" s="64"/>
      <c r="M16" s="65">
        <f t="shared" ref="M16:M21" si="4">SUM(I16:L16)</f>
        <v>0</v>
      </c>
      <c r="N16" s="62"/>
      <c r="O16" s="63"/>
      <c r="P16" s="63"/>
      <c r="Q16" s="66"/>
      <c r="R16" s="65">
        <f t="shared" ref="R16:R34" si="5">SUM(N16:Q16)</f>
        <v>0</v>
      </c>
      <c r="S16" s="65"/>
      <c r="T16" s="65"/>
      <c r="U16" s="67">
        <f>+H16+M16+R16+S16+T16</f>
        <v>0.3</v>
      </c>
      <c r="V16" s="32"/>
    </row>
    <row r="17" spans="1:22" ht="39.75" customHeight="1" x14ac:dyDescent="0.25">
      <c r="A17" s="68" t="s">
        <v>31</v>
      </c>
      <c r="B17" s="60" t="s">
        <v>32</v>
      </c>
      <c r="C17" s="61">
        <v>27.92</v>
      </c>
      <c r="D17" s="62"/>
      <c r="E17" s="63">
        <v>0</v>
      </c>
      <c r="F17" s="63"/>
      <c r="G17" s="64"/>
      <c r="H17" s="65">
        <f t="shared" si="3"/>
        <v>0</v>
      </c>
      <c r="I17" s="62"/>
      <c r="J17" s="63"/>
      <c r="K17" s="63"/>
      <c r="L17" s="64"/>
      <c r="M17" s="65">
        <f t="shared" si="4"/>
        <v>0</v>
      </c>
      <c r="N17" s="62"/>
      <c r="O17" s="63"/>
      <c r="P17" s="63"/>
      <c r="Q17" s="66"/>
      <c r="R17" s="65">
        <f t="shared" si="5"/>
        <v>0</v>
      </c>
      <c r="S17" s="65"/>
      <c r="T17" s="65"/>
      <c r="U17" s="67">
        <f t="shared" ref="U17" si="6">+H17+M17+R17+S17+T17</f>
        <v>0</v>
      </c>
      <c r="V17" s="32"/>
    </row>
    <row r="18" spans="1:22" ht="25.5" customHeight="1" x14ac:dyDescent="0.25">
      <c r="A18" s="68" t="s">
        <v>33</v>
      </c>
      <c r="B18" s="60" t="s">
        <v>34</v>
      </c>
      <c r="C18" s="61">
        <v>0</v>
      </c>
      <c r="D18" s="62"/>
      <c r="E18" s="63"/>
      <c r="F18" s="63"/>
      <c r="G18" s="64">
        <v>45.1</v>
      </c>
      <c r="H18" s="65">
        <f t="shared" si="3"/>
        <v>45.1</v>
      </c>
      <c r="I18" s="62"/>
      <c r="J18" s="63"/>
      <c r="K18" s="63"/>
      <c r="L18" s="64"/>
      <c r="M18" s="65">
        <f t="shared" si="4"/>
        <v>0</v>
      </c>
      <c r="N18" s="62"/>
      <c r="O18" s="63"/>
      <c r="P18" s="63"/>
      <c r="Q18" s="66"/>
      <c r="R18" s="65">
        <f t="shared" si="5"/>
        <v>0</v>
      </c>
      <c r="S18" s="65"/>
      <c r="T18" s="69"/>
      <c r="U18" s="67">
        <f>+H18+M18+R18+S18+T18</f>
        <v>45.1</v>
      </c>
      <c r="V18" s="32"/>
    </row>
    <row r="19" spans="1:22" ht="19.5" customHeight="1" x14ac:dyDescent="0.25">
      <c r="A19" s="59" t="s">
        <v>35</v>
      </c>
      <c r="B19" s="70" t="s">
        <v>36</v>
      </c>
      <c r="C19" s="61">
        <v>0</v>
      </c>
      <c r="D19" s="62"/>
      <c r="E19" s="63"/>
      <c r="F19" s="63">
        <v>100</v>
      </c>
      <c r="G19" s="64">
        <v>51.4</v>
      </c>
      <c r="H19" s="65">
        <f t="shared" si="3"/>
        <v>151.4</v>
      </c>
      <c r="I19" s="62"/>
      <c r="J19" s="63"/>
      <c r="K19" s="63">
        <v>100</v>
      </c>
      <c r="L19" s="64">
        <v>51.4</v>
      </c>
      <c r="M19" s="65">
        <f t="shared" si="4"/>
        <v>151.4</v>
      </c>
      <c r="N19" s="62"/>
      <c r="O19" s="63"/>
      <c r="P19" s="63"/>
      <c r="Q19" s="66"/>
      <c r="R19" s="65">
        <f t="shared" si="5"/>
        <v>0</v>
      </c>
      <c r="S19" s="71"/>
      <c r="T19" s="65"/>
      <c r="U19" s="72">
        <f>+H19+M19+R19+S19+T19</f>
        <v>302.8</v>
      </c>
      <c r="V19" s="32"/>
    </row>
    <row r="20" spans="1:22" ht="26.25" customHeight="1" x14ac:dyDescent="0.25">
      <c r="A20" s="68" t="s">
        <v>37</v>
      </c>
      <c r="B20" s="60" t="s">
        <v>38</v>
      </c>
      <c r="C20" s="73">
        <v>0</v>
      </c>
      <c r="D20" s="62"/>
      <c r="E20" s="63"/>
      <c r="F20" s="63">
        <v>5</v>
      </c>
      <c r="G20" s="64"/>
      <c r="H20" s="69">
        <f t="shared" si="3"/>
        <v>5</v>
      </c>
      <c r="I20" s="62"/>
      <c r="J20" s="63">
        <v>10</v>
      </c>
      <c r="K20" s="63"/>
      <c r="L20" s="64"/>
      <c r="M20" s="69">
        <f t="shared" si="4"/>
        <v>10</v>
      </c>
      <c r="N20" s="62"/>
      <c r="O20" s="63">
        <v>10</v>
      </c>
      <c r="P20" s="63"/>
      <c r="Q20" s="66"/>
      <c r="R20" s="69">
        <f t="shared" si="5"/>
        <v>10</v>
      </c>
      <c r="S20" s="74"/>
      <c r="T20" s="69"/>
      <c r="U20" s="72">
        <f>+H20+M20+R20+S20+T20</f>
        <v>25</v>
      </c>
      <c r="V20" s="32"/>
    </row>
    <row r="21" spans="1:22" ht="28.5" customHeight="1" x14ac:dyDescent="0.25">
      <c r="A21" s="75" t="s">
        <v>39</v>
      </c>
      <c r="B21" s="76" t="s">
        <v>40</v>
      </c>
      <c r="C21" s="77">
        <v>0</v>
      </c>
      <c r="D21" s="78"/>
      <c r="E21" s="79"/>
      <c r="F21" s="79"/>
      <c r="G21" s="79"/>
      <c r="H21" s="80">
        <f t="shared" si="3"/>
        <v>0</v>
      </c>
      <c r="I21" s="78"/>
      <c r="J21" s="79"/>
      <c r="K21" s="79"/>
      <c r="L21" s="79">
        <v>50</v>
      </c>
      <c r="M21" s="80">
        <f t="shared" si="4"/>
        <v>50</v>
      </c>
      <c r="N21" s="78"/>
      <c r="O21" s="79"/>
      <c r="P21" s="79"/>
      <c r="Q21" s="81">
        <v>1000</v>
      </c>
      <c r="R21" s="80">
        <f t="shared" si="5"/>
        <v>1000</v>
      </c>
      <c r="S21" s="82">
        <v>1000</v>
      </c>
      <c r="T21" s="42"/>
      <c r="U21" s="83">
        <f>+H21+M21+R21+S21+T21</f>
        <v>2050</v>
      </c>
      <c r="V21" s="32"/>
    </row>
    <row r="22" spans="1:22" ht="16.5" customHeight="1" x14ac:dyDescent="0.25">
      <c r="A22" s="59" t="s">
        <v>41</v>
      </c>
      <c r="B22" s="60" t="s">
        <v>42</v>
      </c>
      <c r="C22" s="61">
        <v>0</v>
      </c>
      <c r="D22" s="62"/>
      <c r="E22" s="63"/>
      <c r="F22" s="63"/>
      <c r="G22" s="63"/>
      <c r="H22" s="69">
        <f t="shared" si="3"/>
        <v>0</v>
      </c>
      <c r="I22" s="63"/>
      <c r="J22" s="63"/>
      <c r="K22" s="63"/>
      <c r="L22" s="63">
        <v>361</v>
      </c>
      <c r="M22" s="69">
        <f>SUM(I22:L22)</f>
        <v>361</v>
      </c>
      <c r="N22" s="63"/>
      <c r="O22" s="63"/>
      <c r="P22" s="63"/>
      <c r="Q22" s="84"/>
      <c r="R22" s="69">
        <f t="shared" si="5"/>
        <v>0</v>
      </c>
      <c r="S22" s="66"/>
      <c r="T22" s="69"/>
      <c r="U22" s="83">
        <f>+H22+M22+R22+S22+T22</f>
        <v>361</v>
      </c>
      <c r="V22" s="32"/>
    </row>
    <row r="23" spans="1:22" ht="16.5" customHeight="1" x14ac:dyDescent="0.25">
      <c r="A23" s="68" t="s">
        <v>43</v>
      </c>
      <c r="B23" s="85" t="s">
        <v>44</v>
      </c>
      <c r="C23" s="61">
        <v>0</v>
      </c>
      <c r="D23" s="86"/>
      <c r="E23" s="87"/>
      <c r="F23" s="87"/>
      <c r="G23" s="87"/>
      <c r="H23" s="69">
        <f t="shared" si="3"/>
        <v>0</v>
      </c>
      <c r="I23" s="86"/>
      <c r="J23" s="87"/>
      <c r="K23" s="87"/>
      <c r="L23" s="87"/>
      <c r="M23" s="69">
        <f t="shared" ref="M23:M28" si="7">SUM(I23:L23)</f>
        <v>0</v>
      </c>
      <c r="N23" s="86"/>
      <c r="O23" s="87"/>
      <c r="P23" s="87"/>
      <c r="Q23" s="88">
        <v>350</v>
      </c>
      <c r="R23" s="69">
        <f t="shared" si="5"/>
        <v>350</v>
      </c>
      <c r="S23" s="89"/>
      <c r="T23" s="65"/>
      <c r="U23" s="83">
        <f t="shared" ref="U23:U28" si="8">+H23+M23+R23+S23+T23</f>
        <v>350</v>
      </c>
      <c r="V23" s="32"/>
    </row>
    <row r="24" spans="1:22" ht="14.25" customHeight="1" x14ac:dyDescent="0.25">
      <c r="A24" s="68" t="s">
        <v>45</v>
      </c>
      <c r="B24" s="85" t="s">
        <v>46</v>
      </c>
      <c r="C24" s="61">
        <v>0</v>
      </c>
      <c r="D24" s="86"/>
      <c r="E24" s="87"/>
      <c r="F24" s="87"/>
      <c r="G24" s="87"/>
      <c r="H24" s="69">
        <f t="shared" si="3"/>
        <v>0</v>
      </c>
      <c r="I24" s="86"/>
      <c r="J24" s="87"/>
      <c r="K24" s="87"/>
      <c r="L24" s="87"/>
      <c r="M24" s="69">
        <f t="shared" si="7"/>
        <v>0</v>
      </c>
      <c r="N24" s="86"/>
      <c r="O24" s="87"/>
      <c r="P24" s="87"/>
      <c r="Q24" s="88">
        <v>350</v>
      </c>
      <c r="R24" s="69">
        <f t="shared" si="5"/>
        <v>350</v>
      </c>
      <c r="S24" s="89"/>
      <c r="T24" s="65"/>
      <c r="U24" s="83">
        <f t="shared" si="8"/>
        <v>350</v>
      </c>
      <c r="V24" s="32"/>
    </row>
    <row r="25" spans="1:22" ht="14.25" customHeight="1" x14ac:dyDescent="0.25">
      <c r="A25" s="68" t="s">
        <v>47</v>
      </c>
      <c r="B25" s="85" t="s">
        <v>48</v>
      </c>
      <c r="C25" s="61">
        <v>0</v>
      </c>
      <c r="D25" s="86"/>
      <c r="E25" s="87"/>
      <c r="F25" s="87"/>
      <c r="G25" s="87"/>
      <c r="H25" s="69">
        <f t="shared" si="3"/>
        <v>0</v>
      </c>
      <c r="I25" s="86"/>
      <c r="J25" s="87"/>
      <c r="K25" s="87"/>
      <c r="L25" s="87"/>
      <c r="M25" s="69">
        <f t="shared" si="7"/>
        <v>0</v>
      </c>
      <c r="N25" s="86"/>
      <c r="O25" s="87"/>
      <c r="P25" s="87"/>
      <c r="Q25" s="88">
        <v>50</v>
      </c>
      <c r="R25" s="69">
        <f t="shared" si="5"/>
        <v>50</v>
      </c>
      <c r="S25" s="89"/>
      <c r="T25" s="65"/>
      <c r="U25" s="83">
        <f t="shared" si="8"/>
        <v>50</v>
      </c>
      <c r="V25" s="32"/>
    </row>
    <row r="26" spans="1:22" ht="15.75" customHeight="1" x14ac:dyDescent="0.25">
      <c r="A26" s="68" t="s">
        <v>165</v>
      </c>
      <c r="B26" s="85" t="s">
        <v>51</v>
      </c>
      <c r="C26" s="61">
        <v>0</v>
      </c>
      <c r="D26" s="86"/>
      <c r="E26" s="87"/>
      <c r="F26" s="87"/>
      <c r="G26" s="87"/>
      <c r="H26" s="69">
        <f t="shared" si="3"/>
        <v>0</v>
      </c>
      <c r="I26" s="86"/>
      <c r="J26" s="87"/>
      <c r="K26" s="87"/>
      <c r="L26" s="87"/>
      <c r="M26" s="69">
        <f t="shared" si="7"/>
        <v>0</v>
      </c>
      <c r="N26" s="86"/>
      <c r="O26" s="87"/>
      <c r="P26" s="87"/>
      <c r="Q26" s="88"/>
      <c r="R26" s="69">
        <f t="shared" si="5"/>
        <v>0</v>
      </c>
      <c r="S26" s="89">
        <v>450</v>
      </c>
      <c r="T26" s="65"/>
      <c r="U26" s="83">
        <f t="shared" si="8"/>
        <v>450</v>
      </c>
      <c r="V26" s="32"/>
    </row>
    <row r="27" spans="1:22" ht="14.25" customHeight="1" x14ac:dyDescent="0.25">
      <c r="A27" s="68" t="s">
        <v>50</v>
      </c>
      <c r="B27" s="60" t="s">
        <v>53</v>
      </c>
      <c r="C27" s="61">
        <v>0</v>
      </c>
      <c r="D27" s="86"/>
      <c r="E27" s="87"/>
      <c r="F27" s="87"/>
      <c r="G27" s="87"/>
      <c r="H27" s="69">
        <f t="shared" si="3"/>
        <v>0</v>
      </c>
      <c r="I27" s="86"/>
      <c r="J27" s="87"/>
      <c r="K27" s="87"/>
      <c r="L27" s="87"/>
      <c r="M27" s="69">
        <f t="shared" si="7"/>
        <v>0</v>
      </c>
      <c r="N27" s="86"/>
      <c r="O27" s="87"/>
      <c r="P27" s="87"/>
      <c r="Q27" s="88"/>
      <c r="R27" s="69">
        <f t="shared" si="5"/>
        <v>0</v>
      </c>
      <c r="S27" s="89"/>
      <c r="T27" s="65">
        <v>350</v>
      </c>
      <c r="U27" s="83">
        <f t="shared" si="8"/>
        <v>350</v>
      </c>
      <c r="V27" s="32"/>
    </row>
    <row r="28" spans="1:22" ht="13.5" customHeight="1" x14ac:dyDescent="0.25">
      <c r="A28" s="68" t="s">
        <v>52</v>
      </c>
      <c r="B28" s="85" t="s">
        <v>55</v>
      </c>
      <c r="C28" s="61">
        <v>0</v>
      </c>
      <c r="D28" s="86"/>
      <c r="E28" s="87"/>
      <c r="F28" s="87"/>
      <c r="G28" s="87"/>
      <c r="H28" s="69">
        <f t="shared" si="3"/>
        <v>0</v>
      </c>
      <c r="I28" s="86"/>
      <c r="J28" s="87"/>
      <c r="K28" s="87"/>
      <c r="L28" s="87"/>
      <c r="M28" s="69">
        <f t="shared" si="7"/>
        <v>0</v>
      </c>
      <c r="N28" s="86"/>
      <c r="O28" s="87"/>
      <c r="P28" s="87"/>
      <c r="Q28" s="88"/>
      <c r="R28" s="69">
        <f t="shared" si="5"/>
        <v>0</v>
      </c>
      <c r="S28" s="89"/>
      <c r="T28" s="65">
        <v>400</v>
      </c>
      <c r="U28" s="83">
        <f t="shared" si="8"/>
        <v>400</v>
      </c>
      <c r="V28" s="32"/>
    </row>
    <row r="29" spans="1:22" ht="28.5" customHeight="1" x14ac:dyDescent="0.25">
      <c r="A29" s="68" t="s">
        <v>54</v>
      </c>
      <c r="B29" s="60" t="s">
        <v>57</v>
      </c>
      <c r="C29" s="61">
        <v>0</v>
      </c>
      <c r="D29" s="86"/>
      <c r="E29" s="87"/>
      <c r="F29" s="87"/>
      <c r="G29" s="87"/>
      <c r="H29" s="69">
        <f t="shared" si="3"/>
        <v>0</v>
      </c>
      <c r="I29" s="86"/>
      <c r="J29" s="87"/>
      <c r="K29" s="87"/>
      <c r="L29" s="87"/>
      <c r="M29" s="69">
        <f t="shared" ref="M29:M34" si="9">SUM(I29:L29)</f>
        <v>0</v>
      </c>
      <c r="N29" s="86"/>
      <c r="O29" s="87"/>
      <c r="P29" s="87">
        <v>562</v>
      </c>
      <c r="Q29" s="88"/>
      <c r="R29" s="69">
        <f t="shared" si="5"/>
        <v>562</v>
      </c>
      <c r="S29" s="89">
        <v>562</v>
      </c>
      <c r="T29" s="65">
        <v>562</v>
      </c>
      <c r="U29" s="83">
        <f>+H29+M29+R29+S29+T29</f>
        <v>1686</v>
      </c>
      <c r="V29" s="32"/>
    </row>
    <row r="30" spans="1:22" ht="28.5" customHeight="1" x14ac:dyDescent="0.25">
      <c r="A30" s="59" t="s">
        <v>56</v>
      </c>
      <c r="B30" s="60" t="s">
        <v>59</v>
      </c>
      <c r="C30" s="61">
        <v>0</v>
      </c>
      <c r="D30" s="90"/>
      <c r="E30" s="64"/>
      <c r="F30" s="64"/>
      <c r="G30" s="64"/>
      <c r="H30" s="69">
        <f t="shared" si="3"/>
        <v>0</v>
      </c>
      <c r="I30" s="90"/>
      <c r="J30" s="64"/>
      <c r="K30" s="64"/>
      <c r="L30" s="64"/>
      <c r="M30" s="69">
        <f t="shared" si="9"/>
        <v>0</v>
      </c>
      <c r="N30" s="90"/>
      <c r="O30" s="64"/>
      <c r="P30" s="64"/>
      <c r="Q30" s="66">
        <v>222.5</v>
      </c>
      <c r="R30" s="69">
        <f t="shared" si="5"/>
        <v>222.5</v>
      </c>
      <c r="S30" s="91"/>
      <c r="T30" s="69"/>
      <c r="U30" s="83">
        <f>+H30+M30+R30+S30+T30</f>
        <v>222.5</v>
      </c>
      <c r="V30" s="32"/>
    </row>
    <row r="31" spans="1:22" ht="28.5" customHeight="1" x14ac:dyDescent="0.25">
      <c r="A31" s="59" t="s">
        <v>58</v>
      </c>
      <c r="B31" s="60" t="s">
        <v>61</v>
      </c>
      <c r="C31" s="61">
        <v>0</v>
      </c>
      <c r="D31" s="90"/>
      <c r="E31" s="64"/>
      <c r="F31" s="64"/>
      <c r="G31" s="64"/>
      <c r="H31" s="69">
        <f t="shared" si="3"/>
        <v>0</v>
      </c>
      <c r="I31" s="90"/>
      <c r="J31" s="64"/>
      <c r="K31" s="64"/>
      <c r="L31" s="64"/>
      <c r="M31" s="69">
        <f t="shared" si="9"/>
        <v>0</v>
      </c>
      <c r="N31" s="90"/>
      <c r="O31" s="64"/>
      <c r="P31" s="64"/>
      <c r="Q31" s="66"/>
      <c r="R31" s="69">
        <f t="shared" si="5"/>
        <v>0</v>
      </c>
      <c r="S31" s="91">
        <v>267</v>
      </c>
      <c r="T31" s="69"/>
      <c r="U31" s="83">
        <f t="shared" ref="U31:U34" si="10">+H31+M31+R31+S31+T31</f>
        <v>267</v>
      </c>
      <c r="V31" s="32"/>
    </row>
    <row r="32" spans="1:22" ht="28.5" customHeight="1" x14ac:dyDescent="0.25">
      <c r="A32" s="59" t="s">
        <v>60</v>
      </c>
      <c r="B32" s="60" t="s">
        <v>62</v>
      </c>
      <c r="C32" s="61">
        <v>0</v>
      </c>
      <c r="D32" s="90"/>
      <c r="E32" s="64"/>
      <c r="F32" s="64"/>
      <c r="G32" s="64"/>
      <c r="H32" s="69">
        <f t="shared" si="3"/>
        <v>0</v>
      </c>
      <c r="I32" s="90"/>
      <c r="J32" s="64"/>
      <c r="K32" s="64"/>
      <c r="L32" s="64"/>
      <c r="M32" s="69">
        <f t="shared" si="9"/>
        <v>0</v>
      </c>
      <c r="N32" s="90"/>
      <c r="O32" s="64"/>
      <c r="P32" s="64">
        <v>520.5</v>
      </c>
      <c r="Q32" s="66"/>
      <c r="R32" s="69">
        <f t="shared" si="5"/>
        <v>520.5</v>
      </c>
      <c r="S32" s="91">
        <v>520</v>
      </c>
      <c r="T32" s="69">
        <v>520</v>
      </c>
      <c r="U32" s="83">
        <f>+H32+M32+R32+S32+T32</f>
        <v>1560.5</v>
      </c>
      <c r="V32" s="32"/>
    </row>
    <row r="33" spans="1:22" ht="28.5" customHeight="1" x14ac:dyDescent="0.25">
      <c r="A33" s="59" t="s">
        <v>166</v>
      </c>
      <c r="B33" s="60" t="s">
        <v>63</v>
      </c>
      <c r="C33" s="61">
        <v>0</v>
      </c>
      <c r="D33" s="90"/>
      <c r="E33" s="64"/>
      <c r="F33" s="64"/>
      <c r="G33" s="64"/>
      <c r="H33" s="69">
        <f t="shared" si="3"/>
        <v>0</v>
      </c>
      <c r="I33" s="90"/>
      <c r="J33" s="64"/>
      <c r="K33" s="64"/>
      <c r="L33" s="64"/>
      <c r="M33" s="69">
        <f t="shared" si="9"/>
        <v>0</v>
      </c>
      <c r="N33" s="90"/>
      <c r="O33" s="64"/>
      <c r="P33" s="64"/>
      <c r="Q33" s="66">
        <v>222.5</v>
      </c>
      <c r="R33" s="69">
        <f t="shared" si="5"/>
        <v>222.5</v>
      </c>
      <c r="S33" s="91"/>
      <c r="T33" s="69"/>
      <c r="U33" s="83">
        <f>+H33+M33+R33+S33+T33</f>
        <v>222.5</v>
      </c>
      <c r="V33" s="32"/>
    </row>
    <row r="34" spans="1:22" ht="28.5" customHeight="1" thickBot="1" x14ac:dyDescent="0.3">
      <c r="A34" s="92" t="s">
        <v>167</v>
      </c>
      <c r="B34" s="60" t="s">
        <v>64</v>
      </c>
      <c r="C34" s="93">
        <v>0</v>
      </c>
      <c r="D34" s="78"/>
      <c r="E34" s="79"/>
      <c r="F34" s="79"/>
      <c r="G34" s="79"/>
      <c r="H34" s="69">
        <f t="shared" si="3"/>
        <v>0</v>
      </c>
      <c r="I34" s="78"/>
      <c r="J34" s="79"/>
      <c r="K34" s="79"/>
      <c r="L34" s="79"/>
      <c r="M34" s="69">
        <f t="shared" si="9"/>
        <v>0</v>
      </c>
      <c r="N34" s="78"/>
      <c r="O34" s="79"/>
      <c r="P34" s="79"/>
      <c r="Q34" s="81"/>
      <c r="R34" s="69">
        <f t="shared" si="5"/>
        <v>0</v>
      </c>
      <c r="S34" s="94">
        <v>267</v>
      </c>
      <c r="T34" s="42"/>
      <c r="U34" s="83">
        <f t="shared" si="10"/>
        <v>267</v>
      </c>
      <c r="V34" s="32"/>
    </row>
    <row r="35" spans="1:22" ht="17.25" customHeight="1" thickBot="1" x14ac:dyDescent="0.3">
      <c r="A35" s="19" t="s">
        <v>65</v>
      </c>
      <c r="B35" s="48" t="s">
        <v>66</v>
      </c>
      <c r="C35" s="26">
        <f t="shared" ref="C35:U35" si="11">SUM(C36:C36)</f>
        <v>45.3</v>
      </c>
      <c r="D35" s="58">
        <f t="shared" si="11"/>
        <v>0</v>
      </c>
      <c r="E35" s="95">
        <f t="shared" si="11"/>
        <v>0</v>
      </c>
      <c r="F35" s="95">
        <f t="shared" si="11"/>
        <v>0</v>
      </c>
      <c r="G35" s="96">
        <f t="shared" si="11"/>
        <v>112.9</v>
      </c>
      <c r="H35" s="26">
        <f t="shared" si="11"/>
        <v>112.9</v>
      </c>
      <c r="I35" s="58">
        <f t="shared" si="11"/>
        <v>0</v>
      </c>
      <c r="J35" s="95">
        <f t="shared" si="11"/>
        <v>0</v>
      </c>
      <c r="K35" s="95">
        <f t="shared" si="11"/>
        <v>0</v>
      </c>
      <c r="L35" s="96">
        <f t="shared" si="11"/>
        <v>0</v>
      </c>
      <c r="M35" s="26">
        <f t="shared" si="11"/>
        <v>0</v>
      </c>
      <c r="N35" s="58">
        <f t="shared" si="11"/>
        <v>0</v>
      </c>
      <c r="O35" s="95">
        <f t="shared" si="11"/>
        <v>0</v>
      </c>
      <c r="P35" s="95">
        <f t="shared" si="11"/>
        <v>0</v>
      </c>
      <c r="Q35" s="96">
        <f t="shared" si="11"/>
        <v>400</v>
      </c>
      <c r="R35" s="26">
        <f t="shared" si="11"/>
        <v>400</v>
      </c>
      <c r="S35" s="26">
        <f t="shared" si="11"/>
        <v>400</v>
      </c>
      <c r="T35" s="26">
        <f t="shared" si="11"/>
        <v>0</v>
      </c>
      <c r="U35" s="97">
        <f t="shared" si="11"/>
        <v>912.9</v>
      </c>
      <c r="V35" s="32"/>
    </row>
    <row r="36" spans="1:22" s="101" customFormat="1" ht="18" customHeight="1" thickBot="1" x14ac:dyDescent="0.3">
      <c r="A36" s="68" t="s">
        <v>67</v>
      </c>
      <c r="B36" s="98" t="s">
        <v>68</v>
      </c>
      <c r="C36" s="73">
        <v>45.3</v>
      </c>
      <c r="D36" s="99"/>
      <c r="E36" s="100"/>
      <c r="F36" s="100"/>
      <c r="G36" s="87">
        <v>112.9</v>
      </c>
      <c r="H36" s="65">
        <f>SUM(D36:G36)</f>
        <v>112.9</v>
      </c>
      <c r="I36" s="99"/>
      <c r="J36" s="100"/>
      <c r="K36" s="100"/>
      <c r="L36" s="87"/>
      <c r="M36" s="65">
        <f>SUM(I36:L36)</f>
        <v>0</v>
      </c>
      <c r="N36" s="99"/>
      <c r="O36" s="100"/>
      <c r="P36" s="100"/>
      <c r="Q36" s="88">
        <v>400</v>
      </c>
      <c r="R36" s="65">
        <f>SUM(N36:Q36)</f>
        <v>400</v>
      </c>
      <c r="S36" s="65">
        <v>400</v>
      </c>
      <c r="T36" s="65"/>
      <c r="U36" s="67">
        <f>+S36+T36+H36+M36+R36</f>
        <v>912.9</v>
      </c>
      <c r="V36" s="32"/>
    </row>
    <row r="37" spans="1:22" ht="15.75" customHeight="1" thickBot="1" x14ac:dyDescent="0.3">
      <c r="A37" s="19" t="s">
        <v>69</v>
      </c>
      <c r="B37" s="48" t="s">
        <v>70</v>
      </c>
      <c r="C37" s="26">
        <f>SUM(C38:C40)</f>
        <v>145.96</v>
      </c>
      <c r="D37" s="58">
        <f>SUM(D38:D40)</f>
        <v>0</v>
      </c>
      <c r="E37" s="95">
        <f>SUM(E38:E40)</f>
        <v>0</v>
      </c>
      <c r="F37" s="95">
        <f>F38</f>
        <v>12.9</v>
      </c>
      <c r="G37" s="96">
        <f>G38</f>
        <v>100</v>
      </c>
      <c r="H37" s="26">
        <f>H38</f>
        <v>112.9</v>
      </c>
      <c r="I37" s="58">
        <f>SUM(I38:I40)</f>
        <v>0</v>
      </c>
      <c r="J37" s="95">
        <f>SUM(J38:J40)</f>
        <v>0</v>
      </c>
      <c r="K37" s="95">
        <f>SUM(K38:K40)</f>
        <v>0</v>
      </c>
      <c r="L37" s="96">
        <f>SUM(L38:L40)</f>
        <v>361</v>
      </c>
      <c r="M37" s="26">
        <f>SUM(M38:M40)</f>
        <v>361</v>
      </c>
      <c r="N37" s="58">
        <f t="shared" ref="N37:T37" si="12">SUM(N38:N53)</f>
        <v>0</v>
      </c>
      <c r="O37" s="58">
        <f t="shared" si="12"/>
        <v>0</v>
      </c>
      <c r="P37" s="58">
        <f t="shared" si="12"/>
        <v>1082.5</v>
      </c>
      <c r="Q37" s="58">
        <f t="shared" si="12"/>
        <v>1595</v>
      </c>
      <c r="R37" s="26">
        <f t="shared" si="12"/>
        <v>2677.5</v>
      </c>
      <c r="S37" s="26">
        <f t="shared" si="12"/>
        <v>2466</v>
      </c>
      <c r="T37" s="26">
        <f t="shared" si="12"/>
        <v>1832</v>
      </c>
      <c r="U37" s="97">
        <f>U38+U39+U40+U41+U42+U43+U44+U45+U46+U47+U48+U49+U50+U51+U52+U53</f>
        <v>7449.4</v>
      </c>
      <c r="V37" s="32"/>
    </row>
    <row r="38" spans="1:22" ht="42" customHeight="1" x14ac:dyDescent="0.25">
      <c r="A38" s="68" t="s">
        <v>71</v>
      </c>
      <c r="B38" s="98" t="s">
        <v>72</v>
      </c>
      <c r="C38" s="73">
        <v>53.9</v>
      </c>
      <c r="D38" s="99"/>
      <c r="E38" s="99"/>
      <c r="F38" s="99">
        <v>12.9</v>
      </c>
      <c r="G38" s="99">
        <v>100</v>
      </c>
      <c r="H38" s="65">
        <f>SUM(D38:G38)</f>
        <v>112.9</v>
      </c>
      <c r="I38" s="99"/>
      <c r="J38" s="100"/>
      <c r="K38" s="100"/>
      <c r="L38" s="87"/>
      <c r="M38" s="65">
        <f>SUM(I38:L38)</f>
        <v>0</v>
      </c>
      <c r="N38" s="99"/>
      <c r="O38" s="100"/>
      <c r="P38" s="100"/>
      <c r="Q38" s="88"/>
      <c r="R38" s="65">
        <f>SUM(N38:Q38)</f>
        <v>0</v>
      </c>
      <c r="S38" s="65"/>
      <c r="T38" s="65"/>
      <c r="U38" s="67">
        <f>+H38+M38+R38+S38+T38</f>
        <v>112.9</v>
      </c>
      <c r="V38" s="32"/>
    </row>
    <row r="39" spans="1:22" ht="27" customHeight="1" x14ac:dyDescent="0.25">
      <c r="A39" s="59" t="s">
        <v>73</v>
      </c>
      <c r="B39" s="60" t="s">
        <v>30</v>
      </c>
      <c r="C39" s="61">
        <v>92.06</v>
      </c>
      <c r="D39" s="62"/>
      <c r="E39" s="63"/>
      <c r="F39" s="63"/>
      <c r="G39" s="64"/>
      <c r="H39" s="65">
        <f t="shared" ref="H39:H53" si="13">SUM(D39:G39)</f>
        <v>0</v>
      </c>
      <c r="I39" s="62"/>
      <c r="J39" s="63"/>
      <c r="K39" s="63"/>
      <c r="L39" s="64"/>
      <c r="M39" s="69">
        <f t="shared" ref="M39:M53" si="14">SUM(I39:L39)</f>
        <v>0</v>
      </c>
      <c r="N39" s="62"/>
      <c r="O39" s="63"/>
      <c r="P39" s="63"/>
      <c r="Q39" s="66"/>
      <c r="R39" s="69">
        <f t="shared" ref="R39:R53" si="15">SUM(N39:Q39)</f>
        <v>0</v>
      </c>
      <c r="S39" s="69"/>
      <c r="T39" s="69"/>
      <c r="U39" s="83">
        <f>+H39+M39+R39+S39+T39</f>
        <v>0</v>
      </c>
      <c r="V39" s="32"/>
    </row>
    <row r="40" spans="1:22" ht="19.5" customHeight="1" x14ac:dyDescent="0.25">
      <c r="A40" s="68" t="s">
        <v>74</v>
      </c>
      <c r="B40" s="60" t="s">
        <v>42</v>
      </c>
      <c r="C40" s="61">
        <v>0</v>
      </c>
      <c r="D40" s="62"/>
      <c r="E40" s="63"/>
      <c r="F40" s="63"/>
      <c r="G40" s="64"/>
      <c r="H40" s="69">
        <f t="shared" si="13"/>
        <v>0</v>
      </c>
      <c r="I40" s="62"/>
      <c r="J40" s="63"/>
      <c r="K40" s="63"/>
      <c r="L40" s="64">
        <v>361</v>
      </c>
      <c r="M40" s="65">
        <f t="shared" si="14"/>
        <v>361</v>
      </c>
      <c r="N40" s="62"/>
      <c r="O40" s="63"/>
      <c r="P40" s="63"/>
      <c r="Q40" s="66"/>
      <c r="R40" s="65">
        <f t="shared" si="15"/>
        <v>0</v>
      </c>
      <c r="S40" s="65"/>
      <c r="T40" s="65"/>
      <c r="U40" s="67">
        <f>+H40+M40+R40+S40+T40</f>
        <v>361</v>
      </c>
      <c r="V40" s="32"/>
    </row>
    <row r="41" spans="1:22" ht="19.5" customHeight="1" x14ac:dyDescent="0.25">
      <c r="A41" s="59" t="s">
        <v>75</v>
      </c>
      <c r="B41" s="85" t="s">
        <v>44</v>
      </c>
      <c r="C41" s="61">
        <v>0</v>
      </c>
      <c r="D41" s="62"/>
      <c r="E41" s="63"/>
      <c r="F41" s="63"/>
      <c r="G41" s="64"/>
      <c r="H41" s="69">
        <f t="shared" si="13"/>
        <v>0</v>
      </c>
      <c r="I41" s="62"/>
      <c r="J41" s="63"/>
      <c r="K41" s="63"/>
      <c r="L41" s="64"/>
      <c r="M41" s="65">
        <f t="shared" si="14"/>
        <v>0</v>
      </c>
      <c r="N41" s="62"/>
      <c r="O41" s="63"/>
      <c r="P41" s="63"/>
      <c r="Q41" s="64">
        <v>350</v>
      </c>
      <c r="R41" s="65">
        <f t="shared" si="15"/>
        <v>350</v>
      </c>
      <c r="S41" s="69"/>
      <c r="T41" s="69"/>
      <c r="U41" s="67">
        <f t="shared" ref="U41:U47" si="16">+H41+M41+R41+S41+T41</f>
        <v>350</v>
      </c>
      <c r="V41" s="32"/>
    </row>
    <row r="42" spans="1:22" ht="19.5" customHeight="1" x14ac:dyDescent="0.25">
      <c r="A42" s="59" t="s">
        <v>76</v>
      </c>
      <c r="B42" s="85" t="s">
        <v>46</v>
      </c>
      <c r="C42" s="61">
        <v>0</v>
      </c>
      <c r="D42" s="62"/>
      <c r="E42" s="63"/>
      <c r="F42" s="63"/>
      <c r="G42" s="64"/>
      <c r="H42" s="69">
        <f t="shared" si="13"/>
        <v>0</v>
      </c>
      <c r="I42" s="62"/>
      <c r="J42" s="63"/>
      <c r="K42" s="63"/>
      <c r="L42" s="64"/>
      <c r="M42" s="65">
        <f t="shared" si="14"/>
        <v>0</v>
      </c>
      <c r="N42" s="62"/>
      <c r="O42" s="63"/>
      <c r="P42" s="63"/>
      <c r="Q42" s="64">
        <v>350</v>
      </c>
      <c r="R42" s="65">
        <f t="shared" si="15"/>
        <v>350</v>
      </c>
      <c r="S42" s="69"/>
      <c r="T42" s="69"/>
      <c r="U42" s="67">
        <f t="shared" si="16"/>
        <v>350</v>
      </c>
      <c r="V42" s="32"/>
    </row>
    <row r="43" spans="1:22" ht="19.5" customHeight="1" x14ac:dyDescent="0.25">
      <c r="A43" s="59" t="s">
        <v>77</v>
      </c>
      <c r="B43" s="85" t="s">
        <v>48</v>
      </c>
      <c r="C43" s="61">
        <v>0</v>
      </c>
      <c r="D43" s="62"/>
      <c r="E43" s="63"/>
      <c r="F43" s="63"/>
      <c r="G43" s="64"/>
      <c r="H43" s="69">
        <f t="shared" si="13"/>
        <v>0</v>
      </c>
      <c r="I43" s="62"/>
      <c r="J43" s="63"/>
      <c r="K43" s="63"/>
      <c r="L43" s="64"/>
      <c r="M43" s="65">
        <f t="shared" si="14"/>
        <v>0</v>
      </c>
      <c r="N43" s="62"/>
      <c r="O43" s="63"/>
      <c r="P43" s="63"/>
      <c r="Q43" s="64">
        <v>450</v>
      </c>
      <c r="R43" s="65">
        <f t="shared" si="15"/>
        <v>450</v>
      </c>
      <c r="S43" s="69"/>
      <c r="T43" s="69"/>
      <c r="U43" s="67">
        <f t="shared" si="16"/>
        <v>450</v>
      </c>
      <c r="V43" s="32"/>
    </row>
    <row r="44" spans="1:22" ht="19.5" customHeight="1" x14ac:dyDescent="0.25">
      <c r="A44" s="59" t="s">
        <v>78</v>
      </c>
      <c r="B44" s="85" t="s">
        <v>49</v>
      </c>
      <c r="C44" s="61">
        <v>0</v>
      </c>
      <c r="D44" s="62"/>
      <c r="E44" s="63"/>
      <c r="F44" s="63"/>
      <c r="G44" s="64"/>
      <c r="H44" s="69">
        <f t="shared" si="13"/>
        <v>0</v>
      </c>
      <c r="I44" s="62"/>
      <c r="J44" s="63"/>
      <c r="K44" s="63"/>
      <c r="L44" s="64"/>
      <c r="M44" s="65">
        <f t="shared" si="14"/>
        <v>0</v>
      </c>
      <c r="N44" s="62"/>
      <c r="O44" s="63"/>
      <c r="P44" s="63"/>
      <c r="Q44" s="66"/>
      <c r="R44" s="65">
        <f t="shared" si="15"/>
        <v>0</v>
      </c>
      <c r="S44" s="66">
        <v>400</v>
      </c>
      <c r="T44" s="69"/>
      <c r="U44" s="67">
        <f t="shared" si="16"/>
        <v>400</v>
      </c>
      <c r="V44" s="32"/>
    </row>
    <row r="45" spans="1:22" ht="19.5" customHeight="1" x14ac:dyDescent="0.25">
      <c r="A45" s="59" t="s">
        <v>79</v>
      </c>
      <c r="B45" s="85" t="s">
        <v>51</v>
      </c>
      <c r="C45" s="61">
        <v>0</v>
      </c>
      <c r="D45" s="62"/>
      <c r="E45" s="63"/>
      <c r="F45" s="63"/>
      <c r="G45" s="64"/>
      <c r="H45" s="69">
        <f t="shared" si="13"/>
        <v>0</v>
      </c>
      <c r="I45" s="62"/>
      <c r="J45" s="63"/>
      <c r="K45" s="63"/>
      <c r="L45" s="64"/>
      <c r="M45" s="65">
        <f t="shared" si="14"/>
        <v>0</v>
      </c>
      <c r="N45" s="62"/>
      <c r="O45" s="63"/>
      <c r="P45" s="63"/>
      <c r="Q45" s="66"/>
      <c r="R45" s="65">
        <f t="shared" si="15"/>
        <v>0</v>
      </c>
      <c r="S45" s="66">
        <v>450</v>
      </c>
      <c r="T45" s="69"/>
      <c r="U45" s="67">
        <f t="shared" si="16"/>
        <v>450</v>
      </c>
      <c r="V45" s="32"/>
    </row>
    <row r="46" spans="1:22" ht="19.5" customHeight="1" x14ac:dyDescent="0.25">
      <c r="A46" s="59" t="s">
        <v>80</v>
      </c>
      <c r="B46" s="60" t="s">
        <v>53</v>
      </c>
      <c r="C46" s="61">
        <v>0</v>
      </c>
      <c r="D46" s="62"/>
      <c r="E46" s="63"/>
      <c r="F46" s="63"/>
      <c r="G46" s="64"/>
      <c r="H46" s="69">
        <f t="shared" si="13"/>
        <v>0</v>
      </c>
      <c r="I46" s="62"/>
      <c r="J46" s="63"/>
      <c r="K46" s="63"/>
      <c r="L46" s="64"/>
      <c r="M46" s="65">
        <f t="shared" si="14"/>
        <v>0</v>
      </c>
      <c r="N46" s="62"/>
      <c r="O46" s="63"/>
      <c r="P46" s="63"/>
      <c r="Q46" s="66"/>
      <c r="R46" s="65">
        <f t="shared" si="15"/>
        <v>0</v>
      </c>
      <c r="S46" s="66"/>
      <c r="T46" s="69">
        <v>350</v>
      </c>
      <c r="U46" s="67">
        <f t="shared" si="16"/>
        <v>350</v>
      </c>
      <c r="V46" s="32"/>
    </row>
    <row r="47" spans="1:22" ht="19.5" customHeight="1" x14ac:dyDescent="0.25">
      <c r="A47" s="59" t="s">
        <v>81</v>
      </c>
      <c r="B47" s="85" t="s">
        <v>55</v>
      </c>
      <c r="C47" s="61">
        <v>0</v>
      </c>
      <c r="D47" s="62"/>
      <c r="E47" s="63"/>
      <c r="F47" s="63"/>
      <c r="G47" s="64"/>
      <c r="H47" s="69">
        <f t="shared" si="13"/>
        <v>0</v>
      </c>
      <c r="I47" s="62"/>
      <c r="J47" s="63"/>
      <c r="K47" s="63"/>
      <c r="L47" s="64"/>
      <c r="M47" s="65">
        <f t="shared" si="14"/>
        <v>0</v>
      </c>
      <c r="N47" s="62"/>
      <c r="O47" s="63"/>
      <c r="P47" s="63"/>
      <c r="Q47" s="66"/>
      <c r="R47" s="65">
        <f t="shared" si="15"/>
        <v>0</v>
      </c>
      <c r="S47" s="66"/>
      <c r="T47" s="69">
        <v>400</v>
      </c>
      <c r="U47" s="67">
        <f t="shared" si="16"/>
        <v>400</v>
      </c>
      <c r="V47" s="32"/>
    </row>
    <row r="48" spans="1:22" ht="27" customHeight="1" x14ac:dyDescent="0.25">
      <c r="A48" s="59" t="s">
        <v>82</v>
      </c>
      <c r="B48" s="60" t="s">
        <v>57</v>
      </c>
      <c r="C48" s="61">
        <v>0</v>
      </c>
      <c r="D48" s="62"/>
      <c r="E48" s="63"/>
      <c r="F48" s="63"/>
      <c r="G48" s="64"/>
      <c r="H48" s="69">
        <f t="shared" si="13"/>
        <v>0</v>
      </c>
      <c r="I48" s="62"/>
      <c r="J48" s="63"/>
      <c r="K48" s="63"/>
      <c r="L48" s="64"/>
      <c r="M48" s="65">
        <f>SUM(I48:L48)</f>
        <v>0</v>
      </c>
      <c r="N48" s="62"/>
      <c r="O48" s="63"/>
      <c r="P48" s="63">
        <v>562</v>
      </c>
      <c r="Q48" s="66"/>
      <c r="R48" s="65">
        <f t="shared" si="15"/>
        <v>562</v>
      </c>
      <c r="S48" s="69">
        <v>562</v>
      </c>
      <c r="T48" s="69">
        <v>562</v>
      </c>
      <c r="U48" s="67">
        <f>+H48+M48+R48+S48+T48</f>
        <v>1686</v>
      </c>
      <c r="V48" s="32"/>
    </row>
    <row r="49" spans="1:22" ht="28.5" customHeight="1" x14ac:dyDescent="0.25">
      <c r="A49" s="59" t="s">
        <v>83</v>
      </c>
      <c r="B49" s="60" t="s">
        <v>59</v>
      </c>
      <c r="C49" s="61">
        <v>0</v>
      </c>
      <c r="D49" s="102"/>
      <c r="E49" s="64"/>
      <c r="F49" s="64"/>
      <c r="G49" s="103"/>
      <c r="H49" s="69">
        <f t="shared" si="13"/>
        <v>0</v>
      </c>
      <c r="I49" s="102"/>
      <c r="J49" s="64"/>
      <c r="K49" s="64"/>
      <c r="L49" s="103"/>
      <c r="M49" s="65">
        <f t="shared" ref="M49:M52" si="17">SUM(I49:L49)</f>
        <v>0</v>
      </c>
      <c r="N49" s="102"/>
      <c r="O49" s="64"/>
      <c r="P49" s="64"/>
      <c r="Q49" s="66">
        <v>222.5</v>
      </c>
      <c r="R49" s="65">
        <f t="shared" si="15"/>
        <v>222.5</v>
      </c>
      <c r="S49" s="69"/>
      <c r="T49" s="69"/>
      <c r="U49" s="67">
        <f t="shared" ref="U49:U52" si="18">+H49+M49+R49+S49+T49</f>
        <v>222.5</v>
      </c>
      <c r="V49" s="32"/>
    </row>
    <row r="50" spans="1:22" ht="28.5" customHeight="1" x14ac:dyDescent="0.25">
      <c r="A50" s="59" t="s">
        <v>84</v>
      </c>
      <c r="B50" s="60" t="s">
        <v>61</v>
      </c>
      <c r="C50" s="61">
        <v>0</v>
      </c>
      <c r="D50" s="102"/>
      <c r="E50" s="64"/>
      <c r="F50" s="64"/>
      <c r="G50" s="103"/>
      <c r="H50" s="69">
        <f t="shared" si="13"/>
        <v>0</v>
      </c>
      <c r="I50" s="102"/>
      <c r="J50" s="64"/>
      <c r="K50" s="64"/>
      <c r="L50" s="64"/>
      <c r="M50" s="65">
        <f t="shared" si="17"/>
        <v>0</v>
      </c>
      <c r="N50" s="90"/>
      <c r="O50" s="64"/>
      <c r="P50" s="64"/>
      <c r="Q50" s="66"/>
      <c r="R50" s="65">
        <f t="shared" si="15"/>
        <v>0</v>
      </c>
      <c r="S50" s="69">
        <v>267</v>
      </c>
      <c r="T50" s="69"/>
      <c r="U50" s="67">
        <f t="shared" si="18"/>
        <v>267</v>
      </c>
      <c r="V50" s="32"/>
    </row>
    <row r="51" spans="1:22" ht="29.25" customHeight="1" x14ac:dyDescent="0.25">
      <c r="A51" s="59" t="s">
        <v>85</v>
      </c>
      <c r="B51" s="60" t="s">
        <v>62</v>
      </c>
      <c r="C51" s="61">
        <v>0</v>
      </c>
      <c r="D51" s="102"/>
      <c r="E51" s="64"/>
      <c r="F51" s="64"/>
      <c r="G51" s="103"/>
      <c r="H51" s="69">
        <f t="shared" si="13"/>
        <v>0</v>
      </c>
      <c r="I51" s="102"/>
      <c r="J51" s="64"/>
      <c r="K51" s="64"/>
      <c r="L51" s="64"/>
      <c r="M51" s="65">
        <f t="shared" si="17"/>
        <v>0</v>
      </c>
      <c r="N51" s="90"/>
      <c r="O51" s="64"/>
      <c r="P51" s="64">
        <v>520.5</v>
      </c>
      <c r="Q51" s="66"/>
      <c r="R51" s="65">
        <f t="shared" si="15"/>
        <v>520.5</v>
      </c>
      <c r="S51" s="69">
        <v>520</v>
      </c>
      <c r="T51" s="69">
        <v>520</v>
      </c>
      <c r="U51" s="67">
        <f>+H51+M51+R51+S51+T51</f>
        <v>1560.5</v>
      </c>
      <c r="V51" s="32"/>
    </row>
    <row r="52" spans="1:22" ht="29.25" customHeight="1" x14ac:dyDescent="0.25">
      <c r="A52" s="59" t="s">
        <v>86</v>
      </c>
      <c r="B52" s="60" t="s">
        <v>63</v>
      </c>
      <c r="C52" s="61">
        <v>0</v>
      </c>
      <c r="D52" s="90"/>
      <c r="E52" s="64"/>
      <c r="F52" s="64"/>
      <c r="G52" s="64"/>
      <c r="H52" s="69">
        <f t="shared" si="13"/>
        <v>0</v>
      </c>
      <c r="I52" s="90"/>
      <c r="J52" s="64"/>
      <c r="K52" s="64"/>
      <c r="L52" s="64"/>
      <c r="M52" s="65">
        <f t="shared" si="17"/>
        <v>0</v>
      </c>
      <c r="N52" s="90"/>
      <c r="O52" s="64"/>
      <c r="P52" s="64"/>
      <c r="Q52" s="66">
        <v>222.5</v>
      </c>
      <c r="R52" s="65">
        <f t="shared" si="15"/>
        <v>222.5</v>
      </c>
      <c r="S52" s="69"/>
      <c r="T52" s="69"/>
      <c r="U52" s="67">
        <f t="shared" si="18"/>
        <v>222.5</v>
      </c>
      <c r="V52" s="32"/>
    </row>
    <row r="53" spans="1:22" ht="33" customHeight="1" thickBot="1" x14ac:dyDescent="0.3">
      <c r="A53" s="92" t="s">
        <v>87</v>
      </c>
      <c r="B53" s="60" t="s">
        <v>64</v>
      </c>
      <c r="C53" s="73">
        <v>0</v>
      </c>
      <c r="D53" s="78"/>
      <c r="E53" s="79"/>
      <c r="F53" s="79"/>
      <c r="G53" s="79"/>
      <c r="H53" s="65">
        <f t="shared" si="13"/>
        <v>0</v>
      </c>
      <c r="I53" s="78"/>
      <c r="J53" s="79"/>
      <c r="K53" s="79"/>
      <c r="L53" s="79"/>
      <c r="M53" s="65">
        <f t="shared" si="14"/>
        <v>0</v>
      </c>
      <c r="N53" s="78"/>
      <c r="O53" s="79"/>
      <c r="P53" s="79"/>
      <c r="Q53" s="81"/>
      <c r="R53" s="65">
        <f t="shared" si="15"/>
        <v>0</v>
      </c>
      <c r="S53" s="37">
        <v>267</v>
      </c>
      <c r="T53" s="37"/>
      <c r="U53" s="67">
        <f>+H53+M53+R53+S53+T53</f>
        <v>267</v>
      </c>
      <c r="V53" s="32"/>
    </row>
    <row r="54" spans="1:22" ht="16.5" customHeight="1" thickBot="1" x14ac:dyDescent="0.3">
      <c r="A54" s="19" t="s">
        <v>88</v>
      </c>
      <c r="B54" s="104" t="s">
        <v>89</v>
      </c>
      <c r="C54" s="105">
        <f t="shared" ref="C54:U54" si="19">SUM(C55:C55)</f>
        <v>65.78</v>
      </c>
      <c r="D54" s="106">
        <f t="shared" si="19"/>
        <v>0</v>
      </c>
      <c r="E54" s="107">
        <f t="shared" si="19"/>
        <v>0</v>
      </c>
      <c r="F54" s="107">
        <f t="shared" si="19"/>
        <v>0</v>
      </c>
      <c r="G54" s="108">
        <f t="shared" si="19"/>
        <v>43.9</v>
      </c>
      <c r="H54" s="105">
        <f t="shared" si="19"/>
        <v>43.9</v>
      </c>
      <c r="I54" s="106">
        <f t="shared" si="19"/>
        <v>0</v>
      </c>
      <c r="J54" s="107">
        <f t="shared" si="19"/>
        <v>0</v>
      </c>
      <c r="K54" s="107">
        <f t="shared" si="19"/>
        <v>0</v>
      </c>
      <c r="L54" s="108">
        <f t="shared" si="19"/>
        <v>0</v>
      </c>
      <c r="M54" s="105">
        <f t="shared" si="19"/>
        <v>0</v>
      </c>
      <c r="N54" s="106">
        <f t="shared" si="19"/>
        <v>0</v>
      </c>
      <c r="O54" s="107">
        <f t="shared" si="19"/>
        <v>0</v>
      </c>
      <c r="P54" s="107">
        <f t="shared" si="19"/>
        <v>0</v>
      </c>
      <c r="Q54" s="108">
        <f t="shared" si="19"/>
        <v>0</v>
      </c>
      <c r="R54" s="105">
        <f t="shared" si="19"/>
        <v>0</v>
      </c>
      <c r="S54" s="105">
        <f t="shared" si="19"/>
        <v>0</v>
      </c>
      <c r="T54" s="105">
        <f t="shared" si="19"/>
        <v>0</v>
      </c>
      <c r="U54" s="109">
        <f t="shared" si="19"/>
        <v>43.9</v>
      </c>
      <c r="V54" s="32"/>
    </row>
    <row r="55" spans="1:22" ht="27.75" customHeight="1" thickBot="1" x14ac:dyDescent="0.3">
      <c r="A55" s="75" t="s">
        <v>90</v>
      </c>
      <c r="B55" s="110" t="s">
        <v>34</v>
      </c>
      <c r="C55" s="73">
        <v>65.78</v>
      </c>
      <c r="D55" s="99"/>
      <c r="E55" s="100"/>
      <c r="F55" s="100"/>
      <c r="G55" s="87">
        <v>43.9</v>
      </c>
      <c r="H55" s="65">
        <f>SUM(D55:G55)</f>
        <v>43.9</v>
      </c>
      <c r="I55" s="99"/>
      <c r="J55" s="100"/>
      <c r="K55" s="100"/>
      <c r="L55" s="87"/>
      <c r="M55" s="65">
        <f>SUM(I55:L55)</f>
        <v>0</v>
      </c>
      <c r="N55" s="99"/>
      <c r="O55" s="100"/>
      <c r="P55" s="100"/>
      <c r="Q55" s="88"/>
      <c r="R55" s="65">
        <f>SUM(N55:Q55)</f>
        <v>0</v>
      </c>
      <c r="S55" s="65"/>
      <c r="T55" s="65"/>
      <c r="U55" s="67">
        <f>+H55+M55+R55+S55+T55</f>
        <v>43.9</v>
      </c>
      <c r="V55" s="32"/>
    </row>
    <row r="56" spans="1:22" ht="15" customHeight="1" thickBot="1" x14ac:dyDescent="0.3">
      <c r="A56" s="19" t="s">
        <v>91</v>
      </c>
      <c r="B56" s="48" t="s">
        <v>92</v>
      </c>
      <c r="C56" s="26">
        <f t="shared" ref="C56:U56" si="20">C57+C61</f>
        <v>429.34</v>
      </c>
      <c r="D56" s="58">
        <f t="shared" si="20"/>
        <v>33.699999999999996</v>
      </c>
      <c r="E56" s="26">
        <f t="shared" si="20"/>
        <v>5.4</v>
      </c>
      <c r="F56" s="26">
        <f t="shared" si="20"/>
        <v>216.2</v>
      </c>
      <c r="G56" s="30">
        <f t="shared" si="20"/>
        <v>325.62</v>
      </c>
      <c r="H56" s="26">
        <f t="shared" si="20"/>
        <v>658.44</v>
      </c>
      <c r="I56" s="58">
        <f t="shared" si="20"/>
        <v>14.799999999999999</v>
      </c>
      <c r="J56" s="26">
        <f t="shared" si="20"/>
        <v>44.5</v>
      </c>
      <c r="K56" s="26">
        <f t="shared" si="20"/>
        <v>252.92</v>
      </c>
      <c r="L56" s="30">
        <f t="shared" si="20"/>
        <v>373.8</v>
      </c>
      <c r="M56" s="26">
        <f t="shared" si="20"/>
        <v>686.0200000000001</v>
      </c>
      <c r="N56" s="58">
        <f t="shared" si="20"/>
        <v>14.2</v>
      </c>
      <c r="O56" s="26">
        <f t="shared" si="20"/>
        <v>3.9</v>
      </c>
      <c r="P56" s="26">
        <f t="shared" si="20"/>
        <v>196.22</v>
      </c>
      <c r="Q56" s="30">
        <f t="shared" si="20"/>
        <v>414.09999999999997</v>
      </c>
      <c r="R56" s="26">
        <f t="shared" si="20"/>
        <v>628.42000000000007</v>
      </c>
      <c r="S56" s="26">
        <f t="shared" si="20"/>
        <v>548</v>
      </c>
      <c r="T56" s="26">
        <f t="shared" si="20"/>
        <v>766</v>
      </c>
      <c r="U56" s="97">
        <f t="shared" si="20"/>
        <v>3307.88</v>
      </c>
      <c r="V56" s="32"/>
    </row>
    <row r="57" spans="1:22" ht="15" customHeight="1" thickBot="1" x14ac:dyDescent="0.3">
      <c r="A57" s="19" t="s">
        <v>93</v>
      </c>
      <c r="B57" s="48" t="s">
        <v>94</v>
      </c>
      <c r="C57" s="26">
        <f>SUM(C58:C60)</f>
        <v>123.64</v>
      </c>
      <c r="D57" s="58">
        <f>SUM(D58:D60)</f>
        <v>10.299999999999999</v>
      </c>
      <c r="E57" s="95">
        <f>SUM(E58:E60)</f>
        <v>0</v>
      </c>
      <c r="F57" s="95">
        <f>F58</f>
        <v>68.8</v>
      </c>
      <c r="G57" s="96">
        <f>G58</f>
        <v>87.12</v>
      </c>
      <c r="H57" s="26">
        <f>H58+H59+H60</f>
        <v>243.74</v>
      </c>
      <c r="I57" s="58">
        <f t="shared" ref="I57:U57" si="21">SUM(I58:I60)</f>
        <v>10.299999999999999</v>
      </c>
      <c r="J57" s="95">
        <f t="shared" si="21"/>
        <v>0</v>
      </c>
      <c r="K57" s="95">
        <f t="shared" si="21"/>
        <v>74.319999999999993</v>
      </c>
      <c r="L57" s="96">
        <f t="shared" si="21"/>
        <v>3.2</v>
      </c>
      <c r="M57" s="26">
        <f t="shared" si="21"/>
        <v>87.820000000000007</v>
      </c>
      <c r="N57" s="58">
        <f t="shared" si="21"/>
        <v>10.299999999999999</v>
      </c>
      <c r="O57" s="95">
        <f t="shared" si="21"/>
        <v>0</v>
      </c>
      <c r="P57" s="95">
        <f t="shared" si="21"/>
        <v>74.319999999999993</v>
      </c>
      <c r="Q57" s="96">
        <f t="shared" si="21"/>
        <v>3.2</v>
      </c>
      <c r="R57" s="26">
        <f t="shared" si="21"/>
        <v>87.820000000000007</v>
      </c>
      <c r="S57" s="26">
        <f t="shared" si="21"/>
        <v>0</v>
      </c>
      <c r="T57" s="26">
        <f t="shared" si="21"/>
        <v>0</v>
      </c>
      <c r="U57" s="97">
        <f t="shared" si="21"/>
        <v>419.38000000000005</v>
      </c>
      <c r="V57" s="32"/>
    </row>
    <row r="58" spans="1:22" ht="37.5" customHeight="1" x14ac:dyDescent="0.25">
      <c r="A58" s="68" t="s">
        <v>95</v>
      </c>
      <c r="B58" s="98" t="s">
        <v>96</v>
      </c>
      <c r="C58" s="73">
        <v>38.69</v>
      </c>
      <c r="D58" s="99"/>
      <c r="E58" s="99"/>
      <c r="F58" s="99">
        <v>68.8</v>
      </c>
      <c r="G58" s="99">
        <v>87.12</v>
      </c>
      <c r="H58" s="65">
        <f>SUM(D58:G58)</f>
        <v>155.92000000000002</v>
      </c>
      <c r="I58" s="99"/>
      <c r="J58" s="100"/>
      <c r="K58" s="100"/>
      <c r="L58" s="87"/>
      <c r="M58" s="65">
        <f>SUM(I58:L58)</f>
        <v>0</v>
      </c>
      <c r="N58" s="99"/>
      <c r="O58" s="100"/>
      <c r="P58" s="100"/>
      <c r="Q58" s="88"/>
      <c r="R58" s="65">
        <f>SUM(N58:Q58)</f>
        <v>0</v>
      </c>
      <c r="S58" s="65"/>
      <c r="T58" s="65"/>
      <c r="U58" s="67">
        <f>+H58+M58+R58+S58+T58</f>
        <v>155.92000000000002</v>
      </c>
      <c r="V58" s="32"/>
    </row>
    <row r="59" spans="1:22" ht="20.25" customHeight="1" x14ac:dyDescent="0.25">
      <c r="A59" s="59" t="s">
        <v>97</v>
      </c>
      <c r="B59" s="60" t="s">
        <v>98</v>
      </c>
      <c r="C59" s="61">
        <v>74.83</v>
      </c>
      <c r="D59" s="62">
        <v>9.3699999999999992</v>
      </c>
      <c r="E59" s="63"/>
      <c r="F59" s="63">
        <v>65.459999999999994</v>
      </c>
      <c r="G59" s="64">
        <v>2.87</v>
      </c>
      <c r="H59" s="65">
        <f t="shared" ref="H59:H60" si="22">SUM(D59:G59)</f>
        <v>77.7</v>
      </c>
      <c r="I59" s="62">
        <v>9.3699999999999992</v>
      </c>
      <c r="J59" s="63"/>
      <c r="K59" s="63">
        <v>65.459999999999994</v>
      </c>
      <c r="L59" s="64">
        <v>2.87</v>
      </c>
      <c r="M59" s="65">
        <f t="shared" ref="M59:M60" si="23">SUM(I59:L59)</f>
        <v>77.7</v>
      </c>
      <c r="N59" s="62">
        <v>9.3699999999999992</v>
      </c>
      <c r="O59" s="63"/>
      <c r="P59" s="63">
        <v>65.459999999999994</v>
      </c>
      <c r="Q59" s="66">
        <v>2.87</v>
      </c>
      <c r="R59" s="65">
        <f t="shared" ref="R59" si="24">SUM(N59:Q59)</f>
        <v>77.7</v>
      </c>
      <c r="S59" s="65"/>
      <c r="T59" s="65"/>
      <c r="U59" s="67">
        <f>+H59+M59+R59+S59+T59</f>
        <v>233.10000000000002</v>
      </c>
      <c r="V59" s="32"/>
    </row>
    <row r="60" spans="1:22" ht="20.25" customHeight="1" thickBot="1" x14ac:dyDescent="0.3">
      <c r="A60" s="59" t="s">
        <v>99</v>
      </c>
      <c r="B60" s="98" t="s">
        <v>100</v>
      </c>
      <c r="C60" s="61">
        <v>10.119999999999999</v>
      </c>
      <c r="D60" s="62">
        <v>0.93</v>
      </c>
      <c r="E60" s="63"/>
      <c r="F60" s="63">
        <v>8.86</v>
      </c>
      <c r="G60" s="64">
        <v>0.33</v>
      </c>
      <c r="H60" s="65">
        <f t="shared" si="22"/>
        <v>10.119999999999999</v>
      </c>
      <c r="I60" s="62">
        <v>0.93</v>
      </c>
      <c r="J60" s="63"/>
      <c r="K60" s="63">
        <v>8.86</v>
      </c>
      <c r="L60" s="64">
        <v>0.33</v>
      </c>
      <c r="M60" s="65">
        <f t="shared" si="23"/>
        <v>10.119999999999999</v>
      </c>
      <c r="N60" s="62">
        <v>0.93</v>
      </c>
      <c r="O60" s="63"/>
      <c r="P60" s="63">
        <v>8.86</v>
      </c>
      <c r="Q60" s="66">
        <v>0.33</v>
      </c>
      <c r="R60" s="65">
        <f t="shared" ref="R60" si="25">SUM(N60:Q60)</f>
        <v>10.119999999999999</v>
      </c>
      <c r="S60" s="65"/>
      <c r="T60" s="65"/>
      <c r="U60" s="67">
        <f>+H60+M60+R60+S60+T60</f>
        <v>30.36</v>
      </c>
      <c r="V60" s="32"/>
    </row>
    <row r="61" spans="1:22" ht="16.5" customHeight="1" thickBot="1" x14ac:dyDescent="0.3">
      <c r="A61" s="19" t="s">
        <v>101</v>
      </c>
      <c r="B61" s="48" t="s">
        <v>102</v>
      </c>
      <c r="C61" s="26">
        <f t="shared" ref="C61:T61" si="26">SUM(C62:C91)</f>
        <v>305.7</v>
      </c>
      <c r="D61" s="26">
        <f t="shared" si="26"/>
        <v>23.4</v>
      </c>
      <c r="E61" s="26">
        <f t="shared" si="26"/>
        <v>5.4</v>
      </c>
      <c r="F61" s="26">
        <f t="shared" si="26"/>
        <v>147.4</v>
      </c>
      <c r="G61" s="26">
        <f t="shared" si="26"/>
        <v>238.5</v>
      </c>
      <c r="H61" s="26">
        <f t="shared" si="26"/>
        <v>414.7</v>
      </c>
      <c r="I61" s="26">
        <f t="shared" si="26"/>
        <v>4.5</v>
      </c>
      <c r="J61" s="26">
        <f t="shared" si="26"/>
        <v>44.5</v>
      </c>
      <c r="K61" s="26">
        <f t="shared" si="26"/>
        <v>178.6</v>
      </c>
      <c r="L61" s="26">
        <f t="shared" si="26"/>
        <v>370.6</v>
      </c>
      <c r="M61" s="26">
        <f t="shared" si="26"/>
        <v>598.20000000000005</v>
      </c>
      <c r="N61" s="26">
        <f t="shared" si="26"/>
        <v>3.9</v>
      </c>
      <c r="O61" s="26">
        <f t="shared" si="26"/>
        <v>3.9</v>
      </c>
      <c r="P61" s="26">
        <f t="shared" si="26"/>
        <v>121.9</v>
      </c>
      <c r="Q61" s="26">
        <f t="shared" si="26"/>
        <v>410.9</v>
      </c>
      <c r="R61" s="26">
        <f t="shared" si="26"/>
        <v>540.6</v>
      </c>
      <c r="S61" s="26">
        <f t="shared" si="26"/>
        <v>548</v>
      </c>
      <c r="T61" s="26">
        <f t="shared" si="26"/>
        <v>766</v>
      </c>
      <c r="U61" s="97">
        <f>SUM(U62:U92)</f>
        <v>2888.5</v>
      </c>
      <c r="V61" s="32"/>
    </row>
    <row r="62" spans="1:22" ht="19.5" customHeight="1" x14ac:dyDescent="0.25">
      <c r="A62" s="68" t="s">
        <v>103</v>
      </c>
      <c r="B62" s="111" t="s">
        <v>104</v>
      </c>
      <c r="C62" s="73">
        <v>12</v>
      </c>
      <c r="D62" s="99">
        <v>5.4</v>
      </c>
      <c r="E62" s="100">
        <v>5.4</v>
      </c>
      <c r="F62" s="100">
        <v>5.4</v>
      </c>
      <c r="G62" s="87">
        <v>5.5</v>
      </c>
      <c r="H62" s="65">
        <f>SUM(D62:G62)</f>
        <v>21.700000000000003</v>
      </c>
      <c r="I62" s="99">
        <v>4.5</v>
      </c>
      <c r="J62" s="100">
        <v>4.5</v>
      </c>
      <c r="K62" s="100">
        <v>4.5999999999999996</v>
      </c>
      <c r="L62" s="87">
        <v>4.5999999999999996</v>
      </c>
      <c r="M62" s="65">
        <f>SUM(I62:L62)</f>
        <v>18.2</v>
      </c>
      <c r="N62" s="99">
        <v>3.9</v>
      </c>
      <c r="O62" s="100">
        <v>3.9</v>
      </c>
      <c r="P62" s="100">
        <v>3.9</v>
      </c>
      <c r="Q62" s="88">
        <v>3.9</v>
      </c>
      <c r="R62" s="65">
        <f>SUM(N62:Q62)</f>
        <v>15.6</v>
      </c>
      <c r="S62" s="65">
        <v>15</v>
      </c>
      <c r="T62" s="65">
        <v>15</v>
      </c>
      <c r="U62" s="67">
        <f t="shared" ref="U62:U70" si="27">+H62+M62+R62+S62+T62</f>
        <v>85.5</v>
      </c>
      <c r="V62" s="32"/>
    </row>
    <row r="63" spans="1:22" ht="19.5" customHeight="1" x14ac:dyDescent="0.25">
      <c r="A63" s="68" t="s">
        <v>105</v>
      </c>
      <c r="B63" s="111" t="s">
        <v>106</v>
      </c>
      <c r="C63" s="73">
        <v>8</v>
      </c>
      <c r="D63" s="99"/>
      <c r="E63" s="100"/>
      <c r="F63" s="100"/>
      <c r="G63" s="87">
        <v>15</v>
      </c>
      <c r="H63" s="65">
        <f>SUM(D63:G63)</f>
        <v>15</v>
      </c>
      <c r="I63" s="99"/>
      <c r="J63" s="100"/>
      <c r="K63" s="100">
        <v>5</v>
      </c>
      <c r="L63" s="87">
        <v>7</v>
      </c>
      <c r="M63" s="65">
        <f>SUM(I63:L63)</f>
        <v>12</v>
      </c>
      <c r="N63" s="99"/>
      <c r="O63" s="100"/>
      <c r="P63" s="100"/>
      <c r="Q63" s="88">
        <v>10</v>
      </c>
      <c r="R63" s="65">
        <f>SUM(N63:Q63)</f>
        <v>10</v>
      </c>
      <c r="S63" s="65">
        <v>10</v>
      </c>
      <c r="T63" s="65">
        <v>10</v>
      </c>
      <c r="U63" s="67">
        <f t="shared" si="27"/>
        <v>57</v>
      </c>
      <c r="V63" s="32"/>
    </row>
    <row r="64" spans="1:22" ht="18.75" customHeight="1" x14ac:dyDescent="0.25">
      <c r="A64" s="112" t="s">
        <v>107</v>
      </c>
      <c r="B64" s="85" t="s">
        <v>108</v>
      </c>
      <c r="C64" s="61">
        <v>10</v>
      </c>
      <c r="D64" s="62"/>
      <c r="E64" s="63"/>
      <c r="F64" s="63">
        <v>15</v>
      </c>
      <c r="G64" s="64">
        <v>15</v>
      </c>
      <c r="H64" s="65">
        <f t="shared" ref="H64:H79" si="28">SUM(D64:G64)</f>
        <v>30</v>
      </c>
      <c r="I64" s="62"/>
      <c r="J64" s="63"/>
      <c r="K64" s="63">
        <v>10</v>
      </c>
      <c r="L64" s="64">
        <v>10</v>
      </c>
      <c r="M64" s="65">
        <f t="shared" ref="M64:M92" si="29">SUM(I64:L64)</f>
        <v>20</v>
      </c>
      <c r="N64" s="62"/>
      <c r="O64" s="63"/>
      <c r="P64" s="63"/>
      <c r="Q64" s="66">
        <v>20</v>
      </c>
      <c r="R64" s="65">
        <f t="shared" ref="R64:R84" si="30">SUM(N64:Q64)</f>
        <v>20</v>
      </c>
      <c r="S64" s="65">
        <v>25</v>
      </c>
      <c r="T64" s="65">
        <v>30</v>
      </c>
      <c r="U64" s="67">
        <f t="shared" si="27"/>
        <v>125</v>
      </c>
      <c r="V64" s="32"/>
    </row>
    <row r="65" spans="1:23" ht="18" customHeight="1" x14ac:dyDescent="0.25">
      <c r="A65" s="68" t="s">
        <v>109</v>
      </c>
      <c r="B65" s="111" t="s">
        <v>110</v>
      </c>
      <c r="C65" s="61">
        <v>26.7</v>
      </c>
      <c r="D65" s="62"/>
      <c r="E65" s="63"/>
      <c r="F65" s="63"/>
      <c r="G65" s="64"/>
      <c r="H65" s="65">
        <f t="shared" si="28"/>
        <v>0</v>
      </c>
      <c r="I65" s="62"/>
      <c r="J65" s="63"/>
      <c r="K65" s="63">
        <v>50</v>
      </c>
      <c r="L65" s="64"/>
      <c r="M65" s="65">
        <f t="shared" si="29"/>
        <v>50</v>
      </c>
      <c r="N65" s="62"/>
      <c r="O65" s="63"/>
      <c r="P65" s="63">
        <v>50</v>
      </c>
      <c r="Q65" s="66"/>
      <c r="R65" s="65">
        <f t="shared" si="30"/>
        <v>50</v>
      </c>
      <c r="S65" s="65">
        <v>50</v>
      </c>
      <c r="T65" s="65">
        <v>50</v>
      </c>
      <c r="U65" s="67">
        <f t="shared" si="27"/>
        <v>200</v>
      </c>
      <c r="V65" s="32"/>
    </row>
    <row r="66" spans="1:23" ht="16.5" customHeight="1" x14ac:dyDescent="0.25">
      <c r="A66" s="112" t="s">
        <v>111</v>
      </c>
      <c r="B66" s="85" t="s">
        <v>112</v>
      </c>
      <c r="C66" s="77">
        <v>5</v>
      </c>
      <c r="D66" s="113"/>
      <c r="E66" s="114"/>
      <c r="F66" s="114"/>
      <c r="G66" s="115">
        <v>8</v>
      </c>
      <c r="H66" s="65">
        <f t="shared" si="28"/>
        <v>8</v>
      </c>
      <c r="I66" s="113"/>
      <c r="J66" s="114"/>
      <c r="K66" s="114"/>
      <c r="L66" s="115">
        <v>5</v>
      </c>
      <c r="M66" s="65">
        <f t="shared" si="29"/>
        <v>5</v>
      </c>
      <c r="N66" s="113"/>
      <c r="O66" s="114"/>
      <c r="P66" s="114">
        <v>3</v>
      </c>
      <c r="Q66" s="116"/>
      <c r="R66" s="65">
        <f t="shared" si="30"/>
        <v>3</v>
      </c>
      <c r="S66" s="65">
        <v>3</v>
      </c>
      <c r="T66" s="65">
        <v>6</v>
      </c>
      <c r="U66" s="67">
        <f t="shared" si="27"/>
        <v>25</v>
      </c>
      <c r="V66" s="32"/>
    </row>
    <row r="67" spans="1:23" ht="16.5" customHeight="1" x14ac:dyDescent="0.25">
      <c r="A67" s="112" t="s">
        <v>113</v>
      </c>
      <c r="B67" s="85" t="s">
        <v>114</v>
      </c>
      <c r="C67" s="77">
        <v>6</v>
      </c>
      <c r="D67" s="113"/>
      <c r="E67" s="114"/>
      <c r="F67" s="114">
        <v>12</v>
      </c>
      <c r="G67" s="115"/>
      <c r="H67" s="65">
        <f t="shared" si="28"/>
        <v>12</v>
      </c>
      <c r="I67" s="113"/>
      <c r="J67" s="114"/>
      <c r="K67" s="114"/>
      <c r="L67" s="115">
        <v>8</v>
      </c>
      <c r="M67" s="65">
        <f t="shared" si="29"/>
        <v>8</v>
      </c>
      <c r="N67" s="113"/>
      <c r="O67" s="114"/>
      <c r="P67" s="114"/>
      <c r="Q67" s="116">
        <v>70</v>
      </c>
      <c r="R67" s="65">
        <f t="shared" si="30"/>
        <v>70</v>
      </c>
      <c r="S67" s="65">
        <v>25</v>
      </c>
      <c r="T67" s="65">
        <v>25</v>
      </c>
      <c r="U67" s="67">
        <f t="shared" si="27"/>
        <v>140</v>
      </c>
      <c r="V67" s="32"/>
    </row>
    <row r="68" spans="1:23" ht="15.75" customHeight="1" x14ac:dyDescent="0.25">
      <c r="A68" s="59" t="s">
        <v>115</v>
      </c>
      <c r="B68" s="85" t="s">
        <v>116</v>
      </c>
      <c r="C68" s="77">
        <v>24</v>
      </c>
      <c r="D68" s="113"/>
      <c r="E68" s="114"/>
      <c r="F68" s="114">
        <v>20</v>
      </c>
      <c r="G68" s="115"/>
      <c r="H68" s="65">
        <f t="shared" si="28"/>
        <v>20</v>
      </c>
      <c r="I68" s="113"/>
      <c r="J68" s="114"/>
      <c r="K68" s="114">
        <v>10</v>
      </c>
      <c r="L68" s="115"/>
      <c r="M68" s="65">
        <f t="shared" si="29"/>
        <v>10</v>
      </c>
      <c r="N68" s="113"/>
      <c r="O68" s="114"/>
      <c r="P68" s="114"/>
      <c r="Q68" s="116">
        <v>15</v>
      </c>
      <c r="R68" s="65">
        <f t="shared" si="30"/>
        <v>15</v>
      </c>
      <c r="S68" s="65">
        <v>20</v>
      </c>
      <c r="T68" s="65">
        <v>20</v>
      </c>
      <c r="U68" s="67">
        <f t="shared" si="27"/>
        <v>85</v>
      </c>
      <c r="V68" s="32"/>
    </row>
    <row r="69" spans="1:23" ht="18" customHeight="1" x14ac:dyDescent="0.25">
      <c r="A69" s="59" t="s">
        <v>117</v>
      </c>
      <c r="B69" s="85" t="s">
        <v>118</v>
      </c>
      <c r="C69" s="77">
        <v>19</v>
      </c>
      <c r="D69" s="113"/>
      <c r="E69" s="114"/>
      <c r="F69" s="114"/>
      <c r="G69" s="115"/>
      <c r="H69" s="65">
        <f t="shared" si="28"/>
        <v>0</v>
      </c>
      <c r="I69" s="113"/>
      <c r="J69" s="114"/>
      <c r="K69" s="114"/>
      <c r="L69" s="115">
        <v>80</v>
      </c>
      <c r="M69" s="65">
        <f t="shared" si="29"/>
        <v>80</v>
      </c>
      <c r="N69" s="113"/>
      <c r="O69" s="114"/>
      <c r="P69" s="114"/>
      <c r="Q69" s="116">
        <v>70</v>
      </c>
      <c r="R69" s="65">
        <f t="shared" si="30"/>
        <v>70</v>
      </c>
      <c r="S69" s="65">
        <v>90</v>
      </c>
      <c r="T69" s="65">
        <v>150</v>
      </c>
      <c r="U69" s="67">
        <f t="shared" si="27"/>
        <v>390</v>
      </c>
      <c r="V69" s="32"/>
    </row>
    <row r="70" spans="1:23" ht="13.5" customHeight="1" x14ac:dyDescent="0.25">
      <c r="A70" s="68" t="s">
        <v>119</v>
      </c>
      <c r="B70" s="85" t="s">
        <v>120</v>
      </c>
      <c r="C70" s="77">
        <v>10</v>
      </c>
      <c r="D70" s="113"/>
      <c r="E70" s="114"/>
      <c r="F70" s="114"/>
      <c r="G70" s="115"/>
      <c r="H70" s="65">
        <f t="shared" si="28"/>
        <v>0</v>
      </c>
      <c r="I70" s="113"/>
      <c r="J70" s="114"/>
      <c r="K70" s="114"/>
      <c r="L70" s="115"/>
      <c r="M70" s="65">
        <f t="shared" si="29"/>
        <v>0</v>
      </c>
      <c r="N70" s="113"/>
      <c r="O70" s="114"/>
      <c r="P70" s="114"/>
      <c r="Q70" s="116"/>
      <c r="R70" s="65">
        <f t="shared" si="30"/>
        <v>0</v>
      </c>
      <c r="S70" s="65"/>
      <c r="T70" s="65"/>
      <c r="U70" s="67">
        <f t="shared" si="27"/>
        <v>0</v>
      </c>
      <c r="V70" s="32"/>
    </row>
    <row r="71" spans="1:23" ht="15.75" customHeight="1" x14ac:dyDescent="0.25">
      <c r="A71" s="59" t="s">
        <v>121</v>
      </c>
      <c r="B71" s="85" t="s">
        <v>122</v>
      </c>
      <c r="C71" s="77">
        <v>15</v>
      </c>
      <c r="D71" s="113">
        <v>18</v>
      </c>
      <c r="E71" s="114"/>
      <c r="F71" s="114"/>
      <c r="G71" s="115">
        <v>15</v>
      </c>
      <c r="H71" s="65">
        <f t="shared" si="28"/>
        <v>33</v>
      </c>
      <c r="I71" s="113"/>
      <c r="J71" s="114"/>
      <c r="K71" s="114"/>
      <c r="L71" s="115">
        <v>25</v>
      </c>
      <c r="M71" s="65">
        <f t="shared" si="29"/>
        <v>25</v>
      </c>
      <c r="N71" s="113"/>
      <c r="O71" s="114"/>
      <c r="P71" s="114"/>
      <c r="Q71" s="116">
        <v>30</v>
      </c>
      <c r="R71" s="65">
        <f t="shared" si="30"/>
        <v>30</v>
      </c>
      <c r="S71" s="65">
        <v>30</v>
      </c>
      <c r="T71" s="65">
        <v>40</v>
      </c>
      <c r="U71" s="67">
        <f>+H71+M71+R71+S71+T71</f>
        <v>158</v>
      </c>
      <c r="V71" s="32"/>
    </row>
    <row r="72" spans="1:23" ht="15.75" customHeight="1" x14ac:dyDescent="0.25">
      <c r="A72" s="112" t="s">
        <v>123</v>
      </c>
      <c r="B72" s="85" t="s">
        <v>124</v>
      </c>
      <c r="C72" s="77">
        <v>60</v>
      </c>
      <c r="D72" s="113"/>
      <c r="E72" s="114"/>
      <c r="F72" s="114">
        <v>60</v>
      </c>
      <c r="G72" s="115"/>
      <c r="H72" s="65">
        <f t="shared" si="28"/>
        <v>60</v>
      </c>
      <c r="I72" s="113"/>
      <c r="J72" s="114"/>
      <c r="K72" s="114">
        <v>10</v>
      </c>
      <c r="L72" s="115"/>
      <c r="M72" s="65">
        <f t="shared" si="29"/>
        <v>10</v>
      </c>
      <c r="N72" s="113"/>
      <c r="O72" s="114"/>
      <c r="P72" s="114">
        <v>20</v>
      </c>
      <c r="Q72" s="116"/>
      <c r="R72" s="65">
        <f t="shared" si="30"/>
        <v>20</v>
      </c>
      <c r="S72" s="65">
        <v>20</v>
      </c>
      <c r="T72" s="65">
        <v>20</v>
      </c>
      <c r="U72" s="67">
        <f>+H72+M72+R72+S72+T72</f>
        <v>130</v>
      </c>
      <c r="V72" s="32"/>
    </row>
    <row r="73" spans="1:23" ht="18.75" customHeight="1" x14ac:dyDescent="0.25">
      <c r="A73" s="68" t="s">
        <v>125</v>
      </c>
      <c r="B73" s="85" t="s">
        <v>126</v>
      </c>
      <c r="C73" s="77">
        <v>20</v>
      </c>
      <c r="D73" s="113"/>
      <c r="E73" s="114"/>
      <c r="F73" s="114">
        <v>20</v>
      </c>
      <c r="G73" s="115"/>
      <c r="H73" s="65">
        <f t="shared" si="28"/>
        <v>20</v>
      </c>
      <c r="I73" s="113"/>
      <c r="J73" s="114"/>
      <c r="K73" s="114"/>
      <c r="L73" s="115"/>
      <c r="M73" s="65">
        <f t="shared" si="29"/>
        <v>0</v>
      </c>
      <c r="N73" s="113"/>
      <c r="O73" s="114"/>
      <c r="P73" s="114"/>
      <c r="Q73" s="116"/>
      <c r="R73" s="65">
        <f t="shared" si="30"/>
        <v>0</v>
      </c>
      <c r="S73" s="65"/>
      <c r="T73" s="65"/>
      <c r="U73" s="67">
        <f>+H73+M73+R73+S73+T73</f>
        <v>20</v>
      </c>
      <c r="V73" s="32"/>
    </row>
    <row r="74" spans="1:23" ht="23.25" customHeight="1" x14ac:dyDescent="0.25">
      <c r="A74" s="112" t="s">
        <v>127</v>
      </c>
      <c r="B74" s="60" t="s">
        <v>128</v>
      </c>
      <c r="C74" s="77">
        <v>20</v>
      </c>
      <c r="D74" s="113"/>
      <c r="E74" s="114"/>
      <c r="F74" s="114"/>
      <c r="G74" s="115"/>
      <c r="H74" s="65">
        <f t="shared" si="28"/>
        <v>0</v>
      </c>
      <c r="I74" s="113"/>
      <c r="J74" s="114"/>
      <c r="K74" s="114"/>
      <c r="L74" s="115"/>
      <c r="M74" s="65">
        <f t="shared" si="29"/>
        <v>0</v>
      </c>
      <c r="N74" s="113"/>
      <c r="O74" s="114"/>
      <c r="P74" s="114"/>
      <c r="Q74" s="116"/>
      <c r="R74" s="65">
        <f t="shared" si="30"/>
        <v>0</v>
      </c>
      <c r="S74" s="65"/>
      <c r="T74" s="65"/>
      <c r="U74" s="67">
        <f>+H74+M74+R74+S74+T74</f>
        <v>0</v>
      </c>
      <c r="V74" s="32"/>
    </row>
    <row r="75" spans="1:23" ht="15.75" customHeight="1" x14ac:dyDescent="0.25">
      <c r="A75" s="112" t="s">
        <v>129</v>
      </c>
      <c r="B75" s="60" t="s">
        <v>130</v>
      </c>
      <c r="C75" s="77">
        <v>0</v>
      </c>
      <c r="D75" s="113"/>
      <c r="E75" s="114"/>
      <c r="F75" s="114"/>
      <c r="G75" s="115"/>
      <c r="H75" s="65">
        <f t="shared" si="28"/>
        <v>0</v>
      </c>
      <c r="I75" s="113"/>
      <c r="J75" s="114"/>
      <c r="K75" s="114">
        <v>9</v>
      </c>
      <c r="L75" s="115">
        <v>9</v>
      </c>
      <c r="M75" s="65">
        <f t="shared" si="29"/>
        <v>18</v>
      </c>
      <c r="N75" s="113"/>
      <c r="O75" s="114"/>
      <c r="P75" s="114"/>
      <c r="Q75" s="116"/>
      <c r="R75" s="65">
        <f t="shared" si="30"/>
        <v>0</v>
      </c>
      <c r="S75" s="65"/>
      <c r="T75" s="65"/>
      <c r="U75" s="67">
        <f>+H75+M75+R75+S75+T75</f>
        <v>18</v>
      </c>
      <c r="V75" s="32"/>
    </row>
    <row r="76" spans="1:23" ht="21" customHeight="1" x14ac:dyDescent="0.25">
      <c r="A76" s="112" t="s">
        <v>131</v>
      </c>
      <c r="B76" s="85" t="s">
        <v>132</v>
      </c>
      <c r="C76" s="77">
        <v>10</v>
      </c>
      <c r="D76" s="113"/>
      <c r="E76" s="114"/>
      <c r="F76" s="114"/>
      <c r="G76" s="115"/>
      <c r="H76" s="65">
        <f t="shared" si="28"/>
        <v>0</v>
      </c>
      <c r="I76" s="113"/>
      <c r="J76" s="114"/>
      <c r="K76" s="114"/>
      <c r="L76" s="115"/>
      <c r="M76" s="65">
        <f t="shared" si="29"/>
        <v>0</v>
      </c>
      <c r="N76" s="113"/>
      <c r="O76" s="114"/>
      <c r="P76" s="114"/>
      <c r="Q76" s="116"/>
      <c r="R76" s="65">
        <f t="shared" si="30"/>
        <v>0</v>
      </c>
      <c r="S76" s="65"/>
      <c r="T76" s="65"/>
      <c r="U76" s="67">
        <f>+H76+M76+S76+T76</f>
        <v>0</v>
      </c>
      <c r="V76" s="32"/>
    </row>
    <row r="77" spans="1:23" ht="21" customHeight="1" x14ac:dyDescent="0.25">
      <c r="A77" s="59" t="s">
        <v>133</v>
      </c>
      <c r="B77" s="85" t="s">
        <v>134</v>
      </c>
      <c r="C77" s="77">
        <v>0</v>
      </c>
      <c r="D77" s="113"/>
      <c r="E77" s="114"/>
      <c r="F77" s="114"/>
      <c r="G77" s="115">
        <v>20</v>
      </c>
      <c r="H77" s="65">
        <f t="shared" si="28"/>
        <v>20</v>
      </c>
      <c r="I77" s="113"/>
      <c r="J77" s="114"/>
      <c r="K77" s="114">
        <v>5</v>
      </c>
      <c r="L77" s="115"/>
      <c r="M77" s="65">
        <f t="shared" si="29"/>
        <v>5</v>
      </c>
      <c r="N77" s="113"/>
      <c r="O77" s="114"/>
      <c r="P77" s="114">
        <v>5</v>
      </c>
      <c r="Q77" s="116"/>
      <c r="R77" s="65">
        <f t="shared" si="30"/>
        <v>5</v>
      </c>
      <c r="S77" s="65">
        <v>5</v>
      </c>
      <c r="T77" s="89">
        <v>5</v>
      </c>
      <c r="U77" s="67">
        <f>+H77+M77+S77+T77+R77</f>
        <v>40</v>
      </c>
      <c r="V77" s="32"/>
    </row>
    <row r="78" spans="1:23" ht="24" customHeight="1" x14ac:dyDescent="0.25">
      <c r="A78" s="68" t="s">
        <v>135</v>
      </c>
      <c r="B78" s="60" t="s">
        <v>136</v>
      </c>
      <c r="C78" s="61">
        <v>10</v>
      </c>
      <c r="D78" s="62"/>
      <c r="E78" s="63"/>
      <c r="F78" s="63"/>
      <c r="G78" s="64">
        <v>10</v>
      </c>
      <c r="H78" s="65">
        <f t="shared" si="28"/>
        <v>10</v>
      </c>
      <c r="I78" s="62"/>
      <c r="J78" s="63"/>
      <c r="K78" s="63">
        <v>60</v>
      </c>
      <c r="L78" s="64"/>
      <c r="M78" s="65">
        <f t="shared" si="29"/>
        <v>60</v>
      </c>
      <c r="N78" s="62"/>
      <c r="O78" s="63"/>
      <c r="P78" s="63"/>
      <c r="Q78" s="66"/>
      <c r="R78" s="71">
        <f t="shared" si="30"/>
        <v>0</v>
      </c>
      <c r="S78" s="65"/>
      <c r="T78" s="84"/>
      <c r="U78" s="67">
        <f t="shared" ref="U78:U92" si="31">+H78+M78+R78+S78+T78</f>
        <v>70</v>
      </c>
      <c r="V78" s="32"/>
    </row>
    <row r="79" spans="1:23" ht="17.25" customHeight="1" x14ac:dyDescent="0.25">
      <c r="A79" s="59" t="s">
        <v>137</v>
      </c>
      <c r="B79" s="70" t="s">
        <v>138</v>
      </c>
      <c r="C79" s="61">
        <v>50</v>
      </c>
      <c r="D79" s="117"/>
      <c r="E79" s="118"/>
      <c r="F79" s="118"/>
      <c r="G79" s="119"/>
      <c r="H79" s="65">
        <f t="shared" si="28"/>
        <v>0</v>
      </c>
      <c r="I79" s="117"/>
      <c r="J79" s="63">
        <v>25</v>
      </c>
      <c r="K79" s="118"/>
      <c r="L79" s="64"/>
      <c r="M79" s="65">
        <f t="shared" si="29"/>
        <v>25</v>
      </c>
      <c r="N79" s="117"/>
      <c r="O79" s="118"/>
      <c r="P79" s="63">
        <v>25</v>
      </c>
      <c r="Q79" s="66"/>
      <c r="R79" s="65">
        <f t="shared" si="30"/>
        <v>25</v>
      </c>
      <c r="S79" s="65">
        <v>30</v>
      </c>
      <c r="T79" s="65">
        <v>30</v>
      </c>
      <c r="U79" s="67">
        <f t="shared" si="31"/>
        <v>110</v>
      </c>
      <c r="V79" s="32"/>
    </row>
    <row r="80" spans="1:23" ht="18" customHeight="1" x14ac:dyDescent="0.25">
      <c r="A80" s="68" t="s">
        <v>139</v>
      </c>
      <c r="B80" s="111" t="s">
        <v>140</v>
      </c>
      <c r="C80" s="61">
        <v>0</v>
      </c>
      <c r="D80" s="62"/>
      <c r="E80" s="63"/>
      <c r="F80" s="63"/>
      <c r="G80" s="64">
        <v>50</v>
      </c>
      <c r="H80" s="65">
        <f t="shared" ref="H80:H92" si="32">SUM(D80:G80)</f>
        <v>50</v>
      </c>
      <c r="I80" s="62"/>
      <c r="J80" s="63"/>
      <c r="K80" s="63"/>
      <c r="L80" s="64">
        <v>150</v>
      </c>
      <c r="M80" s="65">
        <f t="shared" si="29"/>
        <v>150</v>
      </c>
      <c r="N80" s="62"/>
      <c r="O80" s="63"/>
      <c r="P80" s="63"/>
      <c r="Q80" s="66">
        <v>100</v>
      </c>
      <c r="R80" s="65">
        <f t="shared" si="30"/>
        <v>100</v>
      </c>
      <c r="S80" s="65"/>
      <c r="T80" s="65"/>
      <c r="U80" s="67">
        <f t="shared" si="31"/>
        <v>300</v>
      </c>
      <c r="V80" s="32"/>
      <c r="W80" s="120"/>
    </row>
    <row r="81" spans="1:24" ht="16.5" customHeight="1" x14ac:dyDescent="0.25">
      <c r="A81" s="68" t="s">
        <v>141</v>
      </c>
      <c r="B81" s="85" t="s">
        <v>142</v>
      </c>
      <c r="C81" s="61">
        <v>0</v>
      </c>
      <c r="D81" s="113"/>
      <c r="E81" s="114"/>
      <c r="F81" s="114"/>
      <c r="G81" s="115">
        <v>50</v>
      </c>
      <c r="H81" s="65">
        <f t="shared" si="32"/>
        <v>50</v>
      </c>
      <c r="I81" s="113"/>
      <c r="J81" s="114"/>
      <c r="K81" s="114"/>
      <c r="L81" s="115"/>
      <c r="M81" s="65">
        <f t="shared" si="29"/>
        <v>0</v>
      </c>
      <c r="N81" s="113"/>
      <c r="O81" s="114"/>
      <c r="P81" s="114"/>
      <c r="Q81" s="116"/>
      <c r="R81" s="65">
        <f t="shared" si="30"/>
        <v>0</v>
      </c>
      <c r="S81" s="65"/>
      <c r="T81" s="65"/>
      <c r="U81" s="67">
        <f t="shared" si="31"/>
        <v>50</v>
      </c>
      <c r="V81" s="32"/>
      <c r="W81" s="120"/>
    </row>
    <row r="82" spans="1:24" ht="16.5" customHeight="1" x14ac:dyDescent="0.25">
      <c r="A82" s="112" t="s">
        <v>143</v>
      </c>
      <c r="B82" s="85" t="s">
        <v>144</v>
      </c>
      <c r="C82" s="61">
        <v>0</v>
      </c>
      <c r="D82" s="113"/>
      <c r="E82" s="114"/>
      <c r="F82" s="114"/>
      <c r="G82" s="115">
        <v>20</v>
      </c>
      <c r="H82" s="65">
        <f t="shared" si="32"/>
        <v>20</v>
      </c>
      <c r="I82" s="113"/>
      <c r="J82" s="114"/>
      <c r="K82" s="114"/>
      <c r="L82" s="115"/>
      <c r="M82" s="65">
        <f t="shared" si="29"/>
        <v>0</v>
      </c>
      <c r="N82" s="113"/>
      <c r="O82" s="114"/>
      <c r="P82" s="114"/>
      <c r="Q82" s="116"/>
      <c r="R82" s="65">
        <f t="shared" si="30"/>
        <v>0</v>
      </c>
      <c r="S82" s="65"/>
      <c r="T82" s="65"/>
      <c r="U82" s="67">
        <f t="shared" si="31"/>
        <v>20</v>
      </c>
      <c r="V82" s="32"/>
      <c r="W82" s="120"/>
    </row>
    <row r="83" spans="1:24" ht="20.25" customHeight="1" x14ac:dyDescent="0.25">
      <c r="A83" s="68" t="s">
        <v>145</v>
      </c>
      <c r="B83" s="60" t="s">
        <v>146</v>
      </c>
      <c r="C83" s="61">
        <v>0</v>
      </c>
      <c r="D83" s="62"/>
      <c r="E83" s="63"/>
      <c r="F83" s="63"/>
      <c r="G83" s="64"/>
      <c r="H83" s="65">
        <f t="shared" si="32"/>
        <v>0</v>
      </c>
      <c r="I83" s="62"/>
      <c r="J83" s="63"/>
      <c r="K83" s="63"/>
      <c r="L83" s="64">
        <v>10</v>
      </c>
      <c r="M83" s="65">
        <f t="shared" si="29"/>
        <v>10</v>
      </c>
      <c r="N83" s="62"/>
      <c r="O83" s="63"/>
      <c r="P83" s="63"/>
      <c r="Q83" s="66">
        <v>15</v>
      </c>
      <c r="R83" s="65">
        <f t="shared" si="30"/>
        <v>15</v>
      </c>
      <c r="S83" s="69">
        <v>10</v>
      </c>
      <c r="T83" s="69"/>
      <c r="U83" s="67">
        <f t="shared" si="31"/>
        <v>35</v>
      </c>
      <c r="V83" s="32"/>
      <c r="W83" s="120"/>
    </row>
    <row r="84" spans="1:24" ht="16.5" customHeight="1" x14ac:dyDescent="0.25">
      <c r="A84" s="112" t="s">
        <v>147</v>
      </c>
      <c r="B84" s="70" t="s">
        <v>148</v>
      </c>
      <c r="C84" s="61">
        <v>0</v>
      </c>
      <c r="D84" s="117"/>
      <c r="E84" s="118"/>
      <c r="F84" s="118"/>
      <c r="G84" s="64">
        <v>15</v>
      </c>
      <c r="H84" s="65">
        <f t="shared" si="32"/>
        <v>15</v>
      </c>
      <c r="I84" s="117"/>
      <c r="J84" s="63">
        <v>15</v>
      </c>
      <c r="K84" s="63"/>
      <c r="L84" s="64"/>
      <c r="M84" s="65">
        <f t="shared" si="29"/>
        <v>15</v>
      </c>
      <c r="N84" s="117"/>
      <c r="O84" s="118"/>
      <c r="P84" s="118"/>
      <c r="Q84" s="66"/>
      <c r="R84" s="65">
        <f t="shared" si="30"/>
        <v>0</v>
      </c>
      <c r="S84" s="65"/>
      <c r="T84" s="65"/>
      <c r="U84" s="67">
        <f t="shared" si="31"/>
        <v>30</v>
      </c>
      <c r="V84" s="32"/>
      <c r="W84" s="120"/>
      <c r="X84" s="121"/>
    </row>
    <row r="85" spans="1:24" ht="17.25" customHeight="1" x14ac:dyDescent="0.25">
      <c r="A85" s="112" t="s">
        <v>149</v>
      </c>
      <c r="B85" s="85" t="s">
        <v>150</v>
      </c>
      <c r="C85" s="61">
        <v>0</v>
      </c>
      <c r="D85" s="113"/>
      <c r="E85" s="114"/>
      <c r="F85" s="114"/>
      <c r="G85" s="115"/>
      <c r="H85" s="65">
        <f t="shared" si="32"/>
        <v>0</v>
      </c>
      <c r="I85" s="113"/>
      <c r="J85" s="114"/>
      <c r="K85" s="114"/>
      <c r="L85" s="115"/>
      <c r="M85" s="65">
        <f t="shared" si="29"/>
        <v>0</v>
      </c>
      <c r="N85" s="113"/>
      <c r="O85" s="114"/>
      <c r="P85" s="114"/>
      <c r="Q85" s="116">
        <v>15</v>
      </c>
      <c r="R85" s="65">
        <f t="shared" ref="R85:R86" si="33">SUM(N85:Q85)</f>
        <v>15</v>
      </c>
      <c r="S85" s="65"/>
      <c r="T85" s="65"/>
      <c r="U85" s="67">
        <f t="shared" si="31"/>
        <v>15</v>
      </c>
      <c r="V85" s="32"/>
      <c r="W85" s="120"/>
    </row>
    <row r="86" spans="1:24" ht="15.75" customHeight="1" x14ac:dyDescent="0.25">
      <c r="A86" s="122" t="s">
        <v>151</v>
      </c>
      <c r="B86" s="70" t="s">
        <v>152</v>
      </c>
      <c r="C86" s="61">
        <v>0</v>
      </c>
      <c r="D86" s="123"/>
      <c r="E86" s="124"/>
      <c r="F86" s="124"/>
      <c r="G86" s="125"/>
      <c r="H86" s="69">
        <f t="shared" si="32"/>
        <v>0</v>
      </c>
      <c r="I86" s="123"/>
      <c r="J86" s="126"/>
      <c r="K86" s="126"/>
      <c r="L86" s="127"/>
      <c r="M86" s="69">
        <f t="shared" si="29"/>
        <v>0</v>
      </c>
      <c r="N86" s="123"/>
      <c r="O86" s="124"/>
      <c r="P86" s="124"/>
      <c r="Q86" s="128"/>
      <c r="R86" s="69">
        <f t="shared" si="33"/>
        <v>0</v>
      </c>
      <c r="S86" s="129">
        <v>100</v>
      </c>
      <c r="T86" s="129">
        <v>50</v>
      </c>
      <c r="U86" s="83">
        <f t="shared" si="31"/>
        <v>150</v>
      </c>
      <c r="V86" s="32"/>
    </row>
    <row r="87" spans="1:24" ht="19.5" customHeight="1" x14ac:dyDescent="0.25">
      <c r="A87" s="130" t="s">
        <v>153</v>
      </c>
      <c r="B87" s="131" t="s">
        <v>154</v>
      </c>
      <c r="C87" s="61">
        <v>0</v>
      </c>
      <c r="D87" s="132"/>
      <c r="E87" s="133"/>
      <c r="F87" s="84">
        <v>15</v>
      </c>
      <c r="G87" s="134"/>
      <c r="H87" s="69">
        <f t="shared" si="32"/>
        <v>15</v>
      </c>
      <c r="I87" s="132"/>
      <c r="J87" s="135"/>
      <c r="K87" s="136">
        <v>15</v>
      </c>
      <c r="L87" s="137"/>
      <c r="M87" s="69">
        <f t="shared" si="29"/>
        <v>15</v>
      </c>
      <c r="N87" s="132"/>
      <c r="O87" s="133"/>
      <c r="P87" s="138">
        <v>15</v>
      </c>
      <c r="Q87" s="139"/>
      <c r="R87" s="69">
        <f>SUM(N87:Q87)</f>
        <v>15</v>
      </c>
      <c r="S87" s="140">
        <v>15</v>
      </c>
      <c r="T87" s="141">
        <v>15</v>
      </c>
      <c r="U87" s="142">
        <f t="shared" si="31"/>
        <v>75</v>
      </c>
    </row>
    <row r="88" spans="1:24" ht="24" customHeight="1" x14ac:dyDescent="0.25">
      <c r="A88" s="130" t="s">
        <v>155</v>
      </c>
      <c r="B88" s="143" t="s">
        <v>156</v>
      </c>
      <c r="C88" s="61">
        <v>0</v>
      </c>
      <c r="D88" s="123"/>
      <c r="E88" s="124"/>
      <c r="F88" s="84"/>
      <c r="G88" s="66">
        <v>15</v>
      </c>
      <c r="H88" s="69">
        <f t="shared" si="32"/>
        <v>15</v>
      </c>
      <c r="I88" s="123"/>
      <c r="J88" s="126"/>
      <c r="K88" s="126"/>
      <c r="L88" s="127"/>
      <c r="M88" s="69">
        <f t="shared" si="29"/>
        <v>0</v>
      </c>
      <c r="N88" s="123"/>
      <c r="O88" s="124"/>
      <c r="P88" s="144"/>
      <c r="Q88" s="145"/>
      <c r="R88" s="69">
        <f t="shared" ref="R88:R92" si="34">SUM(N88:Q88)</f>
        <v>0</v>
      </c>
      <c r="S88" s="68"/>
      <c r="T88" s="59"/>
      <c r="U88" s="146">
        <f t="shared" si="31"/>
        <v>15</v>
      </c>
    </row>
    <row r="89" spans="1:24" ht="17.25" customHeight="1" x14ac:dyDescent="0.25">
      <c r="A89" s="130" t="s">
        <v>157</v>
      </c>
      <c r="B89" s="147" t="s">
        <v>158</v>
      </c>
      <c r="C89" s="61">
        <v>0</v>
      </c>
      <c r="D89" s="123"/>
      <c r="E89" s="124"/>
      <c r="F89" s="84"/>
      <c r="G89" s="125"/>
      <c r="H89" s="69">
        <f t="shared" si="32"/>
        <v>0</v>
      </c>
      <c r="I89" s="123"/>
      <c r="J89" s="126"/>
      <c r="K89" s="126"/>
      <c r="L89" s="127"/>
      <c r="M89" s="69">
        <f t="shared" si="29"/>
        <v>0</v>
      </c>
      <c r="N89" s="123"/>
      <c r="O89" s="124"/>
      <c r="P89" s="144"/>
      <c r="Q89" s="145"/>
      <c r="R89" s="69">
        <f t="shared" si="34"/>
        <v>0</v>
      </c>
      <c r="S89" s="140">
        <v>100</v>
      </c>
      <c r="T89" s="140">
        <v>300</v>
      </c>
      <c r="U89" s="146">
        <f t="shared" si="31"/>
        <v>400</v>
      </c>
    </row>
    <row r="90" spans="1:24" ht="27" customHeight="1" x14ac:dyDescent="0.25">
      <c r="A90" s="130" t="s">
        <v>159</v>
      </c>
      <c r="B90" s="143" t="s">
        <v>160</v>
      </c>
      <c r="C90" s="61">
        <v>0</v>
      </c>
      <c r="D90" s="123"/>
      <c r="E90" s="124"/>
      <c r="F90" s="84"/>
      <c r="G90" s="125"/>
      <c r="H90" s="69">
        <f t="shared" si="32"/>
        <v>0</v>
      </c>
      <c r="I90" s="123"/>
      <c r="J90" s="126"/>
      <c r="K90" s="126"/>
      <c r="L90" s="127">
        <v>60</v>
      </c>
      <c r="M90" s="69">
        <f t="shared" si="29"/>
        <v>60</v>
      </c>
      <c r="N90" s="123"/>
      <c r="O90" s="124"/>
      <c r="P90" s="144"/>
      <c r="Q90" s="148">
        <v>60</v>
      </c>
      <c r="R90" s="69">
        <f t="shared" si="34"/>
        <v>60</v>
      </c>
      <c r="S90" s="59"/>
      <c r="T90" s="59"/>
      <c r="U90" s="146">
        <f t="shared" si="31"/>
        <v>120</v>
      </c>
    </row>
    <row r="91" spans="1:24" ht="26.25" customHeight="1" x14ac:dyDescent="0.25">
      <c r="A91" s="149" t="s">
        <v>161</v>
      </c>
      <c r="B91" s="150" t="s">
        <v>162</v>
      </c>
      <c r="C91" s="77">
        <v>0</v>
      </c>
      <c r="D91" s="151"/>
      <c r="E91" s="152"/>
      <c r="F91" s="84"/>
      <c r="G91" s="153"/>
      <c r="H91" s="80">
        <f t="shared" si="32"/>
        <v>0</v>
      </c>
      <c r="I91" s="154"/>
      <c r="J91" s="155"/>
      <c r="K91" s="155"/>
      <c r="L91" s="156">
        <v>2</v>
      </c>
      <c r="M91" s="80">
        <f t="shared" si="29"/>
        <v>2</v>
      </c>
      <c r="N91" s="154"/>
      <c r="O91" s="157"/>
      <c r="P91" s="158"/>
      <c r="Q91" s="159">
        <v>2</v>
      </c>
      <c r="R91" s="80">
        <f t="shared" si="34"/>
        <v>2</v>
      </c>
      <c r="S91" s="160"/>
      <c r="T91" s="160"/>
      <c r="U91" s="146">
        <f t="shared" si="31"/>
        <v>4</v>
      </c>
    </row>
    <row r="92" spans="1:24" ht="18" customHeight="1" x14ac:dyDescent="0.25">
      <c r="A92" s="130" t="s">
        <v>163</v>
      </c>
      <c r="B92" s="161" t="s">
        <v>164</v>
      </c>
      <c r="C92" s="61">
        <v>0</v>
      </c>
      <c r="D92" s="124"/>
      <c r="E92" s="124"/>
      <c r="F92" s="84"/>
      <c r="G92" s="124">
        <v>6</v>
      </c>
      <c r="H92" s="69">
        <f t="shared" si="32"/>
        <v>6</v>
      </c>
      <c r="I92" s="124"/>
      <c r="J92" s="124">
        <v>15</v>
      </c>
      <c r="K92" s="124"/>
      <c r="L92" s="124"/>
      <c r="M92" s="69">
        <f t="shared" si="29"/>
        <v>15</v>
      </c>
      <c r="N92" s="124"/>
      <c r="O92" s="124"/>
      <c r="P92" s="124"/>
      <c r="Q92" s="161"/>
      <c r="R92" s="69">
        <f t="shared" si="34"/>
        <v>0</v>
      </c>
      <c r="S92" s="59"/>
      <c r="T92" s="59"/>
      <c r="U92" s="162">
        <f t="shared" si="31"/>
        <v>21</v>
      </c>
    </row>
    <row r="93" spans="1:24" ht="12.75" customHeight="1" x14ac:dyDescent="0.25">
      <c r="B93" s="164" t="s">
        <v>168</v>
      </c>
      <c r="C93" s="163" t="s">
        <v>169</v>
      </c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</row>
    <row r="94" spans="1:24" ht="12.75" customHeight="1" x14ac:dyDescent="0.25">
      <c r="C94" s="163" t="s">
        <v>170</v>
      </c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</row>
    <row r="95" spans="1:24" ht="12.75" customHeight="1" x14ac:dyDescent="0.25"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</row>
    <row r="96" spans="1:24" ht="12.75" customHeight="1" x14ac:dyDescent="0.25"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</row>
    <row r="97" spans="3:16" ht="12.75" customHeight="1" x14ac:dyDescent="0.25"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</row>
    <row r="98" spans="3:16" x14ac:dyDescent="0.25"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</row>
    <row r="99" spans="3:16" x14ac:dyDescent="0.25"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</row>
    <row r="100" spans="3:16" x14ac:dyDescent="0.25"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</row>
    <row r="101" spans="3:16" x14ac:dyDescent="0.25"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</row>
    <row r="102" spans="3:16" x14ac:dyDescent="0.25"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</row>
    <row r="103" spans="3:16" x14ac:dyDescent="0.25"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</row>
    <row r="104" spans="3:16" x14ac:dyDescent="0.25"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</row>
    <row r="105" spans="3:16" x14ac:dyDescent="0.25"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</row>
    <row r="106" spans="3:16" x14ac:dyDescent="0.25"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</row>
    <row r="107" spans="3:16" x14ac:dyDescent="0.25"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</row>
    <row r="108" spans="3:16" x14ac:dyDescent="0.25"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</row>
    <row r="109" spans="3:16" x14ac:dyDescent="0.25"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</row>
    <row r="110" spans="3:16" x14ac:dyDescent="0.25"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</row>
    <row r="111" spans="3:16" x14ac:dyDescent="0.25"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</row>
    <row r="112" spans="3:16" x14ac:dyDescent="0.25"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</row>
    <row r="113" spans="3:16" x14ac:dyDescent="0.25"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</row>
    <row r="114" spans="3:16" x14ac:dyDescent="0.25"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</row>
    <row r="115" spans="3:16" x14ac:dyDescent="0.25"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</row>
    <row r="116" spans="3:16" x14ac:dyDescent="0.25"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</row>
    <row r="117" spans="3:16" x14ac:dyDescent="0.25"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</row>
    <row r="118" spans="3:16" x14ac:dyDescent="0.25"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</row>
    <row r="119" spans="3:16" x14ac:dyDescent="0.25"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</row>
    <row r="120" spans="3:16" x14ac:dyDescent="0.25"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</row>
    <row r="121" spans="3:16" x14ac:dyDescent="0.25"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</row>
    <row r="122" spans="3:16" x14ac:dyDescent="0.25"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</row>
    <row r="123" spans="3:16" x14ac:dyDescent="0.25"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</row>
    <row r="124" spans="3:16" x14ac:dyDescent="0.25"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</row>
    <row r="125" spans="3:16" x14ac:dyDescent="0.25"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</row>
    <row r="126" spans="3:16" x14ac:dyDescent="0.25"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</row>
    <row r="127" spans="3:16" x14ac:dyDescent="0.25"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</row>
    <row r="128" spans="3:16" x14ac:dyDescent="0.25"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</row>
    <row r="129" spans="3:16" x14ac:dyDescent="0.25"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</row>
    <row r="130" spans="3:16" x14ac:dyDescent="0.25"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</row>
    <row r="131" spans="3:16" x14ac:dyDescent="0.25"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</row>
    <row r="132" spans="3:16" x14ac:dyDescent="0.25"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</row>
    <row r="133" spans="3:16" x14ac:dyDescent="0.25"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</row>
    <row r="134" spans="3:16" x14ac:dyDescent="0.25"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</row>
    <row r="135" spans="3:16" x14ac:dyDescent="0.25">
      <c r="C135" s="163"/>
      <c r="D135" s="163"/>
      <c r="E135" s="163"/>
      <c r="F135" s="163"/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</row>
    <row r="136" spans="3:16" x14ac:dyDescent="0.25">
      <c r="C136" s="163"/>
      <c r="D136" s="163"/>
      <c r="E136" s="163"/>
      <c r="F136" s="163"/>
      <c r="G136" s="163"/>
      <c r="H136" s="163"/>
      <c r="I136" s="163"/>
      <c r="J136" s="163"/>
      <c r="K136" s="163"/>
      <c r="L136" s="163"/>
      <c r="M136" s="163"/>
      <c r="N136" s="163"/>
      <c r="O136" s="163"/>
      <c r="P136" s="163"/>
    </row>
    <row r="137" spans="3:16" x14ac:dyDescent="0.25">
      <c r="C137" s="163"/>
      <c r="D137" s="163"/>
      <c r="E137" s="163"/>
      <c r="F137" s="163"/>
      <c r="G137" s="163"/>
      <c r="H137" s="163"/>
      <c r="I137" s="163"/>
      <c r="J137" s="163"/>
      <c r="K137" s="163"/>
      <c r="L137" s="163"/>
      <c r="M137" s="163"/>
      <c r="N137" s="163"/>
      <c r="O137" s="163"/>
      <c r="P137" s="163"/>
    </row>
    <row r="138" spans="3:16" x14ac:dyDescent="0.25">
      <c r="C138" s="163"/>
      <c r="D138" s="163"/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  <c r="O138" s="163"/>
      <c r="P138" s="163"/>
    </row>
    <row r="139" spans="3:16" x14ac:dyDescent="0.25">
      <c r="C139" s="163"/>
      <c r="D139" s="163"/>
      <c r="E139" s="163"/>
      <c r="F139" s="163"/>
      <c r="G139" s="163"/>
      <c r="H139" s="163"/>
      <c r="I139" s="163"/>
      <c r="J139" s="163"/>
      <c r="K139" s="163"/>
      <c r="L139" s="163"/>
      <c r="M139" s="163"/>
      <c r="N139" s="163"/>
      <c r="O139" s="163"/>
      <c r="P139" s="163"/>
    </row>
    <row r="140" spans="3:16" x14ac:dyDescent="0.25">
      <c r="C140" s="163"/>
      <c r="D140" s="163"/>
      <c r="E140" s="163"/>
      <c r="F140" s="163"/>
      <c r="G140" s="163"/>
      <c r="H140" s="163"/>
      <c r="I140" s="163"/>
      <c r="J140" s="163"/>
      <c r="K140" s="163"/>
      <c r="L140" s="163"/>
      <c r="M140" s="163"/>
      <c r="N140" s="163"/>
      <c r="O140" s="163"/>
      <c r="P140" s="163"/>
    </row>
    <row r="141" spans="3:16" x14ac:dyDescent="0.25">
      <c r="C141" s="163"/>
      <c r="D141" s="163"/>
      <c r="E141" s="163"/>
      <c r="F141" s="163"/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</row>
    <row r="142" spans="3:16" x14ac:dyDescent="0.25">
      <c r="C142" s="163"/>
      <c r="D142" s="163"/>
      <c r="E142" s="163"/>
      <c r="F142" s="163"/>
      <c r="G142" s="163"/>
      <c r="H142" s="163"/>
      <c r="I142" s="163"/>
      <c r="J142" s="163"/>
      <c r="K142" s="163"/>
      <c r="L142" s="163"/>
      <c r="M142" s="163"/>
      <c r="N142" s="163"/>
      <c r="O142" s="163"/>
      <c r="P142" s="163"/>
    </row>
    <row r="143" spans="3:16" x14ac:dyDescent="0.25">
      <c r="C143" s="163"/>
      <c r="D143" s="163"/>
      <c r="E143" s="163"/>
      <c r="F143" s="163"/>
      <c r="G143" s="163"/>
      <c r="H143" s="163"/>
      <c r="I143" s="163"/>
      <c r="J143" s="163"/>
      <c r="K143" s="163"/>
      <c r="L143" s="163"/>
      <c r="M143" s="163"/>
      <c r="N143" s="163"/>
      <c r="O143" s="163"/>
      <c r="P143" s="163"/>
    </row>
    <row r="144" spans="3:16" x14ac:dyDescent="0.25">
      <c r="C144" s="163"/>
      <c r="D144" s="163"/>
      <c r="E144" s="163"/>
      <c r="F144" s="163"/>
      <c r="G144" s="163"/>
      <c r="H144" s="163"/>
      <c r="I144" s="163"/>
      <c r="J144" s="163"/>
      <c r="K144" s="163"/>
      <c r="L144" s="163"/>
      <c r="M144" s="163"/>
      <c r="N144" s="163"/>
      <c r="O144" s="163"/>
      <c r="P144" s="163"/>
    </row>
    <row r="145" spans="3:16" x14ac:dyDescent="0.25">
      <c r="C145" s="163"/>
      <c r="D145" s="163"/>
      <c r="E145" s="163"/>
      <c r="F145" s="163"/>
      <c r="G145" s="163"/>
      <c r="H145" s="163"/>
      <c r="I145" s="163"/>
      <c r="J145" s="163"/>
      <c r="K145" s="163"/>
      <c r="L145" s="163"/>
      <c r="M145" s="163"/>
      <c r="N145" s="163"/>
      <c r="O145" s="163"/>
      <c r="P145" s="163"/>
    </row>
    <row r="146" spans="3:16" x14ac:dyDescent="0.25">
      <c r="C146" s="163"/>
      <c r="D146" s="163"/>
      <c r="E146" s="163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</row>
    <row r="147" spans="3:16" x14ac:dyDescent="0.25">
      <c r="C147" s="163"/>
      <c r="D147" s="163"/>
      <c r="E147" s="163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</row>
    <row r="148" spans="3:16" x14ac:dyDescent="0.25">
      <c r="C148" s="163"/>
      <c r="D148" s="163"/>
      <c r="E148" s="163"/>
      <c r="F148" s="163"/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</row>
  </sheetData>
  <mergeCells count="5">
    <mergeCell ref="B6:M6"/>
    <mergeCell ref="A8:A9"/>
    <mergeCell ref="S8:S9"/>
    <mergeCell ref="T8:T9"/>
    <mergeCell ref="U8:U9"/>
  </mergeCells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Joniškio Vandenys</dc:creator>
  <cp:lastModifiedBy>Joniškio vandenys</cp:lastModifiedBy>
  <cp:lastPrinted>2024-01-18T07:16:37Z</cp:lastPrinted>
  <dcterms:created xsi:type="dcterms:W3CDTF">2015-06-05T18:19:34Z</dcterms:created>
  <dcterms:modified xsi:type="dcterms:W3CDTF">2024-02-08T09:29:34Z</dcterms:modified>
</cp:coreProperties>
</file>