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activeTab="1"/>
  </bookViews>
  <sheets>
    <sheet name="Forma 1" sheetId="1" r:id="rId1"/>
    <sheet name="Forma 2" sheetId="2" r:id="rId2"/>
    <sheet name="Forma 3" sheetId="3" r:id="rId3"/>
    <sheet name="Forma 4" sheetId="4" r:id="rId4"/>
    <sheet name="Forma 5" sheetId="5" r:id="rId5"/>
    <sheet name="Forma 6" sheetId="6" r:id="rId6"/>
    <sheet name="Forma 11" sheetId="7" r:id="rId7"/>
    <sheet name="Forma 10" sheetId="8" r:id="rId8"/>
    <sheet name="Forma 8" sheetId="9" r:id="rId9"/>
    <sheet name="Forma 7" sheetId="10" r:id="rId10"/>
    <sheet name="Forma 9" sheetId="11" r:id="rId11"/>
    <sheet name="Forma 12" sheetId="12" r:id="rId12"/>
  </sheets>
  <definedNames>
    <definedName name="VAS070_D_Apskaitospriet1">'Forma 1'!$D$23</definedName>
    <definedName name="VAS070_D_Irankiaimatavi1">'Forma 1'!$D$24</definedName>
    <definedName name="VAS070_D_Keliaiaikstele1">'Forma 1'!$D$16</definedName>
    <definedName name="VAS070_D_Kitasnemateria1">'Forma 1'!$D$13</definedName>
    <definedName name="VAS070_D_Kitiirenginiai1">'Forma 1'!$D$18</definedName>
    <definedName name="VAS070_D_Kitiirenginiai2">'Forma 1'!$D$22</definedName>
    <definedName name="VAS070_D_Kitostransport1">'Forma 1'!$D$27</definedName>
    <definedName name="VAS070_D_LaikotarpisMetais">'Forma 1'!$E$9</definedName>
    <definedName name="VAS070_D_Lengviejiautom1">'Forma 1'!$D$26</definedName>
    <definedName name="VAS070_D_Masinosiriranga1">'Forma 1'!$D$19</definedName>
    <definedName name="VAS070_D_Nematerialusis1">'Forma 1'!$D$10</definedName>
    <definedName name="VAS070_D_Nuotekuirdumbl1">'Forma 1'!$D$21</definedName>
    <definedName name="VAS070_D_Pastataiadmini1">'Forma 1'!$D$15</definedName>
    <definedName name="VAS070_D_Pastataiirstat1">'Forma 1'!$D$14</definedName>
    <definedName name="VAS070_D_Specprogramine1">'Forma 1'!$D$12</definedName>
    <definedName name="VAS070_D_Standartinepro1">'Forma 1'!$D$11</definedName>
    <definedName name="VAS070_D_Transportoprie1">'Forma 1'!$D$25</definedName>
    <definedName name="VAS070_D_Vamzdynai1">'Forma 1'!$D$17</definedName>
    <definedName name="VAS070_D_Vandenssiurbli1">'Forma 1'!$D$20</definedName>
    <definedName name="VAS070_F_Apskaitospriet1LaikotarpisMetais">'Forma 1'!$E$23</definedName>
    <definedName name="VAS070_F_Irankiaimatavi1LaikotarpisMetais">'Forma 1'!$E$24</definedName>
    <definedName name="VAS070_F_Keliaiaikstele1LaikotarpisMetais">'Forma 1'!$E$16</definedName>
    <definedName name="VAS070_F_Kitasnemateria1LaikotarpisMetais">'Forma 1'!$E$13</definedName>
    <definedName name="VAS070_F_Kitiirenginiai1LaikotarpisMetais">'Forma 1'!$E$18</definedName>
    <definedName name="VAS070_F_Kitiirenginiai2LaikotarpisMetais">'Forma 1'!$E$22</definedName>
    <definedName name="VAS070_F_Kitostransport1LaikotarpisMetais">'Forma 1'!$E$27</definedName>
    <definedName name="VAS070_F_Lengviejiautom1LaikotarpisMetais">'Forma 1'!$E$26</definedName>
    <definedName name="VAS070_F_Masinosiriranga1LaikotarpisMetais">'Forma 1'!$E$19</definedName>
    <definedName name="VAS070_F_Nematerialusis1LaikotarpisMetais">'Forma 1'!$E$10</definedName>
    <definedName name="VAS070_F_Nuotekuirdumbl1LaikotarpisMetais">'Forma 1'!$E$21</definedName>
    <definedName name="VAS070_F_Pastataiadmini1LaikotarpisMetais">'Forma 1'!$E$15</definedName>
    <definedName name="VAS070_F_Pastataiirstat1LaikotarpisMetais">'Forma 1'!$E$14</definedName>
    <definedName name="VAS070_F_Specprogramine1LaikotarpisMetais">'Forma 1'!$E$12</definedName>
    <definedName name="VAS070_F_Standartinepro1LaikotarpisMetais">'Forma 1'!$E$11</definedName>
    <definedName name="VAS070_F_Transportoprie1LaikotarpisMetais">'Forma 1'!$E$25</definedName>
    <definedName name="VAS070_F_Vamzdynai1LaikotarpisMetais">'Forma 1'!$E$17</definedName>
    <definedName name="VAS070_F_Vandenssiurbli1LaikotarpisMetais">'Forma 1'!$E$20</definedName>
    <definedName name="VAS071_D_Akcijupriedai1">'Forma 2'!$C$22</definedName>
    <definedName name="VAS071_D_AtaskaitinisLaikotarpis">'Forma 2'!$D$10</definedName>
    <definedName name="VAS071_D_Ateinanciulaik1">'Forma 2'!$C$16</definedName>
    <definedName name="VAS071_D_Atidejiniai1">'Forma 2'!$C$27</definedName>
    <definedName name="VAS071_D_Dotacijossubsi1">'Forma 2'!$C$26</definedName>
    <definedName name="VAS071_D_Ilgalaikisturt1">'Forma 2'!$C$12</definedName>
    <definedName name="VAS071_D_Istatinispasir1">'Forma 2'!$C$21</definedName>
    <definedName name="VAS071_D_Kapitalas1">'Forma 2'!$C$20</definedName>
    <definedName name="VAS071_D_Moketinossumos1">'Forma 2'!$C$28</definedName>
    <definedName name="VAS071_D_Nepaskirstytas1">'Forma 2'!$C$25</definedName>
    <definedName name="VAS071_D_Nuosavaskapita1">'Forma 2'!$C$19</definedName>
    <definedName name="VAS071_D_Nuosavaskapita2">'Forma 2'!$C$18</definedName>
    <definedName name="VAS071_D_Nuosavokapital1">'Forma 2'!$C$32</definedName>
    <definedName name="VAS071_D_Perkainojimore1">'Forma 2'!$C$23</definedName>
    <definedName name="VAS071_D_Pervienusmetus1">'Forma 2'!$C$14</definedName>
    <definedName name="VAS071_D_Pervienusmetus2">'Forma 2'!$C$30</definedName>
    <definedName name="VAS071_D_Pirkejuskolos1">'Forma 2'!$C$15</definedName>
    <definedName name="VAS071_D_Povienumetumok1">'Forma 2'!$C$29</definedName>
    <definedName name="VAS071_D_Rezervai1">'Forma 2'!$C$24</definedName>
    <definedName name="VAS071_D_Sukauptossanau1">'Forma 2'!$C$31</definedName>
    <definedName name="VAS071_D_Trumpalaikistu1">'Forma 2'!$C$13</definedName>
    <definedName name="VAS071_D_Turtas1">'Forma 2'!$C$11</definedName>
    <definedName name="VAS071_D_Turtoisviso1">'Forma 2'!$C$17</definedName>
    <definedName name="VAS071_F_Akcijupriedai1AtaskaitinisLaikotarpis">'Forma 2'!$D$22</definedName>
    <definedName name="VAS071_F_Ateinanciulaik1AtaskaitinisLaikotarpis">'Forma 2'!$D$16</definedName>
    <definedName name="VAS071_F_Atidejiniai1AtaskaitinisLaikotarpis">'Forma 2'!$D$27</definedName>
    <definedName name="VAS071_F_Dotacijossubsi1AtaskaitinisLaikotarpis">'Forma 2'!$D$26</definedName>
    <definedName name="VAS071_F_Ilgalaikisturt1AtaskaitinisLaikotarpis">'Forma 2'!$D$12</definedName>
    <definedName name="VAS071_F_Istatinispasir1AtaskaitinisLaikotarpis">'Forma 2'!$D$21</definedName>
    <definedName name="VAS071_F_Kapitalas1AtaskaitinisLaikotarpis">'Forma 2'!$D$20</definedName>
    <definedName name="VAS071_F_Moketinossumos1AtaskaitinisLaikotarpis">'Forma 2'!$D$28</definedName>
    <definedName name="VAS071_F_Nepaskirstytas1AtaskaitinisLaikotarpis">'Forma 2'!$D$25</definedName>
    <definedName name="VAS071_F_Nuosavaskapita1AtaskaitinisLaikotarpis">'Forma 2'!$D$19</definedName>
    <definedName name="VAS071_F_Nuosavaskapita2AtaskaitinisLaikotarpis">'Forma 2'!$D$18</definedName>
    <definedName name="VAS071_F_Nuosavokapital1AtaskaitinisLaikotarpis">'Forma 2'!$D$32</definedName>
    <definedName name="VAS071_F_Perkainojimore1AtaskaitinisLaikotarpis">'Forma 2'!$D$23</definedName>
    <definedName name="VAS071_F_Pervienusmetus1AtaskaitinisLaikotarpis">'Forma 2'!$D$14</definedName>
    <definedName name="VAS071_F_Pervienusmetus2AtaskaitinisLaikotarpis">'Forma 2'!$D$30</definedName>
    <definedName name="VAS071_F_Pirkejuskolos1AtaskaitinisLaikotarpis">'Forma 2'!$D$15</definedName>
    <definedName name="VAS071_F_Povienumetumok1AtaskaitinisLaikotarpis">'Forma 2'!$D$29</definedName>
    <definedName name="VAS071_F_Rezervai1AtaskaitinisLaikotarpis">'Forma 2'!$D$24</definedName>
    <definedName name="VAS071_F_Sukauptossanau1AtaskaitinisLaikotarpis">'Forma 2'!$D$31</definedName>
    <definedName name="VAS071_F_Trumpalaikistu1AtaskaitinisLaikotarpis">'Forma 2'!$D$13</definedName>
    <definedName name="VAS071_F_Turtas1AtaskaitinisLaikotarpis">'Forma 2'!$D$11</definedName>
    <definedName name="VAS071_F_Turtoisviso1AtaskaitinisLaikotarpis">'Forma 2'!$D$17</definedName>
    <definedName name="VAS072_D_Apskaitosveikl1">'Forma 3'!$C$81</definedName>
    <definedName name="VAS072_D_Apskaitosveikl2">'Forma 3'!$C$48</definedName>
    <definedName name="VAS072_D_Apskaitosveikl3">'Forma 3'!$C$33</definedName>
    <definedName name="VAS072_D_AtaskaitinisLaikotarpis">'Forma 3'!$D$9</definedName>
    <definedName name="VAS072_D_Beviltiskossko1">'Forma 3'!$C$52</definedName>
    <definedName name="VAS072_D_Geriamojovande1">'Forma 3'!$C$11</definedName>
    <definedName name="VAS072_D_Geriamojovande10">'Forma 3'!$C$88</definedName>
    <definedName name="VAS072_D_Geriamojovande2">'Forma 3'!$C$12</definedName>
    <definedName name="VAS072_D_Geriamojovande3">'Forma 3'!$C$13</definedName>
    <definedName name="VAS072_D_Geriamojovande5">'Forma 3'!$C$40</definedName>
    <definedName name="VAS072_D_Geriamojovande6">'Forma 3'!$C$41</definedName>
    <definedName name="VAS072_D_Geriamojovande7">'Forma 3'!$C$73</definedName>
    <definedName name="VAS072_D_Geriamojovande8">'Forma 3'!$C$74</definedName>
    <definedName name="VAS072_D_Geriamojovande9">'Forma 3'!$C$87</definedName>
    <definedName name="VAS072_D_Grynasispelnas1">'Forma 3'!$C$86</definedName>
    <definedName name="VAS072_D_Gvtntilgalaiki1">'Forma 3'!$C$14</definedName>
    <definedName name="VAS072_D_Gvtntilgalaiki2">'Forma 3'!$C$18</definedName>
    <definedName name="VAS072_D_Gvtntilgalaiki3">'Forma 3'!$C$22</definedName>
    <definedName name="VAS072_D_Gvtntilgalaiki4">'Forma 3'!$C$26</definedName>
    <definedName name="VAS072_D_Gvtntilgalaiki5">'Forma 3'!$C$30</definedName>
    <definedName name="VAS072_D_Gvtntilgalaiki7">'Forma 3'!$C$35</definedName>
    <definedName name="VAS072_D_Gvtntilgalaiki8">'Forma 3'!$C$38</definedName>
    <definedName name="VAS072_D_Ismokosivairio1">'Forma 3'!$C$65</definedName>
    <definedName name="VAS072_D_Kitosreguliuoj1">'Forma 3'!$C$32</definedName>
    <definedName name="VAS072_D_Kitosreguliuoj2">'Forma 3'!$C$34</definedName>
    <definedName name="VAS072_D_Kitosreguliuoj3">'Forma 3'!$C$49</definedName>
    <definedName name="VAS072_D_Kitosreguliuoj4">'Forma 3'!$C$71</definedName>
    <definedName name="VAS072_D_Kitosreguliuoj5">'Forma 3'!$C$82</definedName>
    <definedName name="VAS072_D_Kituveiklupaja1">'Forma 3'!$C$31</definedName>
    <definedName name="VAS072_D_Kituveiklupeln1">'Forma 3'!$C$80</definedName>
    <definedName name="VAS072_D_Kituveiklusana1">'Forma 3'!$C$47</definedName>
    <definedName name="VAS072_D_Komandiruociup1">'Forma 3'!$C$57</definedName>
    <definedName name="VAS072_D_Mokymudalyvium1">'Forma 3'!$C$66</definedName>
    <definedName name="VAS072_D_Narystesstojam1">'Forma 3'!$C$55</definedName>
    <definedName name="VAS072_D_Nebaigtosstaty1">'Forma 3'!$C$60</definedName>
    <definedName name="VAS072_D_Nenaudojamolik1">'Forma 3'!$C$59</definedName>
    <definedName name="VAS072_D_Nepaskirstomos1">'Forma 3'!$C$51</definedName>
    <definedName name="VAS072_D_Nereguliuojamo1">'Forma 3'!$C$36</definedName>
    <definedName name="VAS072_D_Nereguliuojamo2">'Forma 3'!$C$37</definedName>
    <definedName name="VAS072_D_Nereguliuojamo3">'Forma 3'!$C$50</definedName>
    <definedName name="VAS072_D_Nereguliuojamo4">'Forma 3'!$C$83</definedName>
    <definedName name="VAS072_D_Nuotekudumblot1">'Forma 3'!$C$23</definedName>
    <definedName name="VAS072_D_Nuotekudumblot2">'Forma 3'!$C$45</definedName>
    <definedName name="VAS072_D_Nuotekudumblot3">'Forma 3'!$C$78</definedName>
    <definedName name="VAS072_D_Nuotekudumblot4">'Forma 3'!$C$92</definedName>
    <definedName name="VAS072_D_Nuotekusurinki1">'Forma 3'!$C$16</definedName>
    <definedName name="VAS072_D_Nuotekusurinki2">'Forma 3'!$C$43</definedName>
    <definedName name="VAS072_D_Nuotekusurinki3">'Forma 3'!$C$76</definedName>
    <definedName name="VAS072_D_Nuotekusurinki4">'Forma 3'!$C$90</definedName>
    <definedName name="VAS072_D_Nuotekutvarkym1">'Forma 3'!$C$15</definedName>
    <definedName name="VAS072_D_Nuotekutvarkym2">'Forma 3'!$C$42</definedName>
    <definedName name="VAS072_D_Nuotekutvarkym3">'Forma 3'!$C$75</definedName>
    <definedName name="VAS072_D_Nuotekutvarkym4">'Forma 3'!$C$89</definedName>
    <definedName name="VAS072_D_Nuotekuvalymop1">'Forma 3'!$C$19</definedName>
    <definedName name="VAS072_D_Nuotekuvalymop2">'Forma 3'!$C$77</definedName>
    <definedName name="VAS072_D_Nuotekuvalymop3">'Forma 3'!$C$91</definedName>
    <definedName name="VAS072_D_Nuotekuvalymos1">'Forma 3'!$C$44</definedName>
    <definedName name="VAS072_D_Nurasytoisanau1">'Forma 3'!$C$70</definedName>
    <definedName name="VAS072_D_Nusidevejimoam1">'Forma 3'!$C$61</definedName>
    <definedName name="VAS072_D_Nusidevejimoam2">'Forma 3'!$C$62</definedName>
    <definedName name="VAS072_D_Nusidevejimoam3">'Forma 3'!$C$63</definedName>
    <definedName name="VAS072_D_Nusidevejimoam4">'Forma 3'!$C$64</definedName>
    <definedName name="VAS072_D_Nusidevejimoam5">'Forma 3'!$C$68</definedName>
    <definedName name="VAS072_D_Nusidevejimoam6">'Forma 3'!$C$69</definedName>
    <definedName name="VAS072_D_Pagautenetekim1">'Forma 3'!$C$84</definedName>
    <definedName name="VAS072_D_Pajamos1">'Forma 3'!$C$10</definedName>
    <definedName name="VAS072_D_Pajamosuzbuiti1">'Forma 3'!$C$17</definedName>
    <definedName name="VAS072_D_Pajamosuzbuiti2">'Forma 3'!$C$20</definedName>
    <definedName name="VAS072_D_Pajamosuzdumbl1">'Forma 3'!$C$24</definedName>
    <definedName name="VAS072_D_Pajamosuzkitub1">'Forma 3'!$C$25</definedName>
    <definedName name="VAS072_D_Pajamosuzpadid1">'Forma 3'!$C$21</definedName>
    <definedName name="VAS072_D_Pajamosuzpavir1">'Forma 3'!$C$28</definedName>
    <definedName name="VAS072_D_Pajamosuzpavir2">'Forma 3'!$C$29</definedName>
    <definedName name="VAS072_D_Paramalabdarav1">'Forma 3'!$C$53</definedName>
    <definedName name="VAS072_D_Paskirstomosio1">'Forma 3'!$C$39</definedName>
    <definedName name="VAS072_D_Patirtospaluka1">'Forma 3'!$C$56</definedName>
    <definedName name="VAS072_D_Pavirsiniunuot1">'Forma 3'!$C$27</definedName>
    <definedName name="VAS072_D_Pavirsiniunuot2">'Forma 3'!$C$46</definedName>
    <definedName name="VAS072_D_Pavirsiniunuot3">'Forma 3'!$C$79</definedName>
    <definedName name="VAS072_D_Pavirsiniunuot4">'Forma 3'!$C$93</definedName>
    <definedName name="VAS072_D_Pelnasnuostoli1">'Forma 3'!$C$72</definedName>
    <definedName name="VAS072_D_Pelnomokestis1">'Forma 3'!$C$85</definedName>
    <definedName name="VAS072_D_Reprezentacijo1">'Forma 3'!$C$58</definedName>
    <definedName name="VAS072_D_Sanaudossusiju1">'Forma 3'!$C$67</definedName>
    <definedName name="VAS072_D_Tantjemuismoko1">'Forma 3'!$C$54</definedName>
    <definedName name="VAS072_F_Apskaitosveikl1AtaskaitinisLaikotarpis">'Forma 3'!$D$81</definedName>
    <definedName name="VAS072_F_Apskaitosveikl2AtaskaitinisLaikotarpis">'Forma 3'!$D$48</definedName>
    <definedName name="VAS072_F_Apskaitosveikl3AtaskaitinisLaikotarpis">'Forma 3'!$D$33</definedName>
    <definedName name="VAS072_F_Beviltiskossko1AtaskaitinisLaikotarpis">'Forma 3'!$D$52</definedName>
    <definedName name="VAS072_F_Geriamojovande10AtaskaitinisLaikotarpis">'Forma 3'!$D$88</definedName>
    <definedName name="VAS072_F_Geriamojovande1AtaskaitinisLaikotarpis">'Forma 3'!$D$11</definedName>
    <definedName name="VAS072_F_Geriamojovande2AtaskaitinisLaikotarpis">'Forma 3'!$D$12</definedName>
    <definedName name="VAS072_F_Geriamojovande3AtaskaitinisLaikotarpis">'Forma 3'!$D$13</definedName>
    <definedName name="VAS072_F_Geriamojovande5AtaskaitinisLaikotarpis">'Forma 3'!$D$40</definedName>
    <definedName name="VAS072_F_Geriamojovande6AtaskaitinisLaikotarpis">'Forma 3'!$D$41</definedName>
    <definedName name="VAS072_F_Geriamojovande7AtaskaitinisLaikotarpis">'Forma 3'!$D$73</definedName>
    <definedName name="VAS072_F_Geriamojovande8AtaskaitinisLaikotarpis">'Forma 3'!$D$74</definedName>
    <definedName name="VAS072_F_Geriamojovande9AtaskaitinisLaikotarpis">'Forma 3'!$D$87</definedName>
    <definedName name="VAS072_F_Grynasispelnas1AtaskaitinisLaikotarpis">'Forma 3'!$D$86</definedName>
    <definedName name="VAS072_F_Gvtntilgalaiki1AtaskaitinisLaikotarpis">'Forma 3'!$D$14</definedName>
    <definedName name="VAS072_F_Gvtntilgalaiki2AtaskaitinisLaikotarpis">'Forma 3'!$D$18</definedName>
    <definedName name="VAS072_F_Gvtntilgalaiki3AtaskaitinisLaikotarpis">'Forma 3'!$D$22</definedName>
    <definedName name="VAS072_F_Gvtntilgalaiki4AtaskaitinisLaikotarpis">'Forma 3'!$D$26</definedName>
    <definedName name="VAS072_F_Gvtntilgalaiki5AtaskaitinisLaikotarpis">'Forma 3'!$D$30</definedName>
    <definedName name="VAS072_F_Gvtntilgalaiki7AtaskaitinisLaikotarpis">'Forma 3'!$D$35</definedName>
    <definedName name="VAS072_F_Gvtntilgalaiki8AtaskaitinisLaikotarpis">'Forma 3'!$D$38</definedName>
    <definedName name="VAS072_F_Ismokosivairio1AtaskaitinisLaikotarpis">'Forma 3'!$D$65</definedName>
    <definedName name="VAS072_F_Kitosreguliuoj1AtaskaitinisLaikotarpis">'Forma 3'!$D$32</definedName>
    <definedName name="VAS072_F_Kitosreguliuoj2AtaskaitinisLaikotarpis">'Forma 3'!$D$34</definedName>
    <definedName name="VAS072_F_Kitosreguliuoj3AtaskaitinisLaikotarpis">'Forma 3'!$D$49</definedName>
    <definedName name="VAS072_F_Kitosreguliuoj4AtaskaitinisLaikotarpis">'Forma 3'!$D$71</definedName>
    <definedName name="VAS072_F_Kitosreguliuoj5AtaskaitinisLaikotarpis">'Forma 3'!$D$82</definedName>
    <definedName name="VAS072_F_Kituveiklupaja1AtaskaitinisLaikotarpis">'Forma 3'!$D$31</definedName>
    <definedName name="VAS072_F_Kituveiklupeln1AtaskaitinisLaikotarpis">'Forma 3'!$D$80</definedName>
    <definedName name="VAS072_F_Kituveiklusana1AtaskaitinisLaikotarpis">'Forma 3'!$D$47</definedName>
    <definedName name="VAS072_F_Komandiruociup1AtaskaitinisLaikotarpis">'Forma 3'!$D$57</definedName>
    <definedName name="VAS072_F_Mokymudalyvium1AtaskaitinisLaikotarpis">'Forma 3'!$D$66</definedName>
    <definedName name="VAS072_F_Narystesstojam1AtaskaitinisLaikotarpis">'Forma 3'!$D$55</definedName>
    <definedName name="VAS072_F_Nebaigtosstaty1AtaskaitinisLaikotarpis">'Forma 3'!$D$60</definedName>
    <definedName name="VAS072_F_Nenaudojamolik1AtaskaitinisLaikotarpis">'Forma 3'!$D$59</definedName>
    <definedName name="VAS072_F_Nepaskirstomos1AtaskaitinisLaikotarpis">'Forma 3'!$D$51</definedName>
    <definedName name="VAS072_F_Nereguliuojamo1AtaskaitinisLaikotarpis">'Forma 3'!$D$36</definedName>
    <definedName name="VAS072_F_Nereguliuojamo2AtaskaitinisLaikotarpis">'Forma 3'!$D$37</definedName>
    <definedName name="VAS072_F_Nereguliuojamo3AtaskaitinisLaikotarpis">'Forma 3'!$D$50</definedName>
    <definedName name="VAS072_F_Nereguliuojamo4AtaskaitinisLaikotarpis">'Forma 3'!$D$83</definedName>
    <definedName name="VAS072_F_Nuotekudumblot1AtaskaitinisLaikotarpis">'Forma 3'!$D$23</definedName>
    <definedName name="VAS072_F_Nuotekudumblot2AtaskaitinisLaikotarpis">'Forma 3'!$D$45</definedName>
    <definedName name="VAS072_F_Nuotekudumblot3AtaskaitinisLaikotarpis">'Forma 3'!$D$78</definedName>
    <definedName name="VAS072_F_Nuotekudumblot4AtaskaitinisLaikotarpis">'Forma 3'!$D$92</definedName>
    <definedName name="VAS072_F_Nuotekusurinki1AtaskaitinisLaikotarpis">'Forma 3'!$D$16</definedName>
    <definedName name="VAS072_F_Nuotekusurinki2AtaskaitinisLaikotarpis">'Forma 3'!$D$43</definedName>
    <definedName name="VAS072_F_Nuotekusurinki3AtaskaitinisLaikotarpis">'Forma 3'!$D$76</definedName>
    <definedName name="VAS072_F_Nuotekusurinki4AtaskaitinisLaikotarpis">'Forma 3'!$D$90</definedName>
    <definedName name="VAS072_F_Nuotekutvarkym1AtaskaitinisLaikotarpis">'Forma 3'!$D$15</definedName>
    <definedName name="VAS072_F_Nuotekutvarkym2AtaskaitinisLaikotarpis">'Forma 3'!$D$42</definedName>
    <definedName name="VAS072_F_Nuotekutvarkym3AtaskaitinisLaikotarpis">'Forma 3'!$D$75</definedName>
    <definedName name="VAS072_F_Nuotekutvarkym4AtaskaitinisLaikotarpis">'Forma 3'!$D$89</definedName>
    <definedName name="VAS072_F_Nuotekuvalymop1AtaskaitinisLaikotarpis">'Forma 3'!$D$19</definedName>
    <definedName name="VAS072_F_Nuotekuvalymop2AtaskaitinisLaikotarpis">'Forma 3'!$D$77</definedName>
    <definedName name="VAS072_F_Nuotekuvalymop3AtaskaitinisLaikotarpis">'Forma 3'!$D$91</definedName>
    <definedName name="VAS072_F_Nuotekuvalymos1AtaskaitinisLaikotarpis">'Forma 3'!$D$44</definedName>
    <definedName name="VAS072_F_Nurasytoisanau1AtaskaitinisLaikotarpis">'Forma 3'!$D$70</definedName>
    <definedName name="VAS072_F_Nusidevejimoam1AtaskaitinisLaikotarpis">'Forma 3'!$D$61</definedName>
    <definedName name="VAS072_F_Nusidevejimoam2AtaskaitinisLaikotarpis">'Forma 3'!$D$62</definedName>
    <definedName name="VAS072_F_Nusidevejimoam3AtaskaitinisLaikotarpis">'Forma 3'!$D$63</definedName>
    <definedName name="VAS072_F_Nusidevejimoam4AtaskaitinisLaikotarpis">'Forma 3'!$D$64</definedName>
    <definedName name="VAS072_F_Nusidevejimoam5AtaskaitinisLaikotarpis">'Forma 3'!$D$68</definedName>
    <definedName name="VAS072_F_Nusidevejimoam6AtaskaitinisLaikotarpis">'Forma 3'!$D$69</definedName>
    <definedName name="VAS072_F_Pagautenetekim1AtaskaitinisLaikotarpis">'Forma 3'!$D$84</definedName>
    <definedName name="VAS072_F_Pajamos1AtaskaitinisLaikotarpis">'Forma 3'!$D$10</definedName>
    <definedName name="VAS072_F_Pajamosuzbuiti1AtaskaitinisLaikotarpis">'Forma 3'!$D$17</definedName>
    <definedName name="VAS072_F_Pajamosuzbuiti2AtaskaitinisLaikotarpis">'Forma 3'!$D$20</definedName>
    <definedName name="VAS072_F_Pajamosuzdumbl1AtaskaitinisLaikotarpis">'Forma 3'!$D$24</definedName>
    <definedName name="VAS072_F_Pajamosuzkitub1AtaskaitinisLaikotarpis">'Forma 3'!$D$25</definedName>
    <definedName name="VAS072_F_Pajamosuzpadid1AtaskaitinisLaikotarpis">'Forma 3'!$D$21</definedName>
    <definedName name="VAS072_F_Pajamosuzpavir1AtaskaitinisLaikotarpis">'Forma 3'!$D$28</definedName>
    <definedName name="VAS072_F_Pajamosuzpavir2AtaskaitinisLaikotarpis">'Forma 3'!$D$29</definedName>
    <definedName name="VAS072_F_Paramalabdarav1AtaskaitinisLaikotarpis">'Forma 3'!$D$53</definedName>
    <definedName name="VAS072_F_Paskirstomosio1AtaskaitinisLaikotarpis">'Forma 3'!$D$39</definedName>
    <definedName name="VAS072_F_Patirtospaluka1AtaskaitinisLaikotarpis">'Forma 3'!$D$56</definedName>
    <definedName name="VAS072_F_Pavirsiniunuot1AtaskaitinisLaikotarpis">'Forma 3'!$D$27</definedName>
    <definedName name="VAS072_F_Pavirsiniunuot2AtaskaitinisLaikotarpis">'Forma 3'!$D$46</definedName>
    <definedName name="VAS072_F_Pavirsiniunuot3AtaskaitinisLaikotarpis">'Forma 3'!$D$79</definedName>
    <definedName name="VAS072_F_Pavirsiniunuot4AtaskaitinisLaikotarpis">'Forma 3'!$D$93</definedName>
    <definedName name="VAS072_F_Pelnasnuostoli1AtaskaitinisLaikotarpis">'Forma 3'!$D$72</definedName>
    <definedName name="VAS072_F_Pelnomokestis1AtaskaitinisLaikotarpis">'Forma 3'!$D$85</definedName>
    <definedName name="VAS072_F_Reprezentacijo1AtaskaitinisLaikotarpis">'Forma 3'!$D$58</definedName>
    <definedName name="VAS072_F_Sanaudossusiju1AtaskaitinisLaikotarpis">'Forma 3'!$D$67</definedName>
    <definedName name="VAS072_F_Tantjemuismoko1AtaskaitinisLaikotarpis">'Forma 3'!$D$54</definedName>
    <definedName name="VAS073_D_1IS">'Forma 4'!$D$9</definedName>
    <definedName name="VAS073_D_31GeriamojoVandens">'Forma 4'!$F$9</definedName>
    <definedName name="VAS073_D_32GeriamojoVandens">'Forma 4'!$G$9</definedName>
    <definedName name="VAS073_D_33GeriamojoVandens">'Forma 4'!$H$9</definedName>
    <definedName name="VAS073_D_3IsViso">'Forma 4'!$E$9</definedName>
    <definedName name="VAS073_D_41NuotekuSurinkimas">'Forma 4'!$J$9</definedName>
    <definedName name="VAS073_D_42NuotekuValymas">'Forma 4'!$K$9</definedName>
    <definedName name="VAS073_D_43NuotekuDumblo">'Forma 4'!$L$9</definedName>
    <definedName name="VAS073_D_4IsViso">'Forma 4'!$I$9</definedName>
    <definedName name="VAS073_D_5PavirsiniuNuoteku">'Forma 4'!$M$9</definedName>
    <definedName name="VAS073_D_6KitosReguliuojamosios">'Forma 4'!$N$9</definedName>
    <definedName name="VAS073_D_7KitosVeiklos">'Forma 4'!$Q$9</definedName>
    <definedName name="VAS073_D_Administracine1">'Forma 4'!$C$66</definedName>
    <definedName name="VAS073_D_Administracine2">'Forma 4'!$C$118</definedName>
    <definedName name="VAS073_D_Administracine3">'Forma 4'!$C$213</definedName>
    <definedName name="VAS073_D_Apskaitosiraud1">'Forma 4'!$C$76</definedName>
    <definedName name="VAS073_D_Apskaitosiraud2">'Forma 4'!$C$128</definedName>
    <definedName name="VAS073_D_Apskaitosiraud3">'Forma 4'!$C$179</definedName>
    <definedName name="VAS073_D_Apskaitosiraud4">'Forma 4'!$C$223</definedName>
    <definedName name="VAS073_D_Apskaitosveikla1">'Forma 4'!$O$9</definedName>
    <definedName name="VAS073_D_Avarijusalinim1">'Forma 4'!$C$18</definedName>
    <definedName name="VAS073_D_Avarijusalinim2">'Forma 4'!$C$49</definedName>
    <definedName name="VAS073_D_Avarijusalinim3">'Forma 4'!$C$103</definedName>
    <definedName name="VAS073_D_Avarijusalinim4">'Forma 4'!$C$154</definedName>
    <definedName name="VAS073_D_Avarijusalinim5">'Forma 4'!$C$198</definedName>
    <definedName name="VAS073_D_Bankopaslauguk1">'Forma 4'!$C$64</definedName>
    <definedName name="VAS073_D_Bankopaslauguk2">'Forma 4'!$C$116</definedName>
    <definedName name="VAS073_D_Bankopaslauguk3">'Forma 4'!$C$167</definedName>
    <definedName name="VAS073_D_Bankopaslauguk4">'Forma 4'!$C$211</definedName>
    <definedName name="VAS073_D_Bendrosiospast1">'Forma 4'!$C$27</definedName>
    <definedName name="VAS073_D_Bendrosiossana1">'Forma 4'!$C$186</definedName>
    <definedName name="VAS073_D_Bendrujusanaud1">'Forma 4'!$C$236</definedName>
    <definedName name="VAS073_D_Bendrupatalpus1">'Forma 4'!$C$188</definedName>
    <definedName name="VAS073_D_Cpunktui1">'Forma 4'!$C$142</definedName>
    <definedName name="VAS073_D_Cpunktui2">'Forma 4'!$C$145</definedName>
    <definedName name="VAS073_D_Cpunktui3">'Forma 4'!$C$148</definedName>
    <definedName name="VAS073_D_Cpunktui4">'Forma 4'!$C$150</definedName>
    <definedName name="VAS073_D_Cpunktui5">'Forma 4'!$C$157</definedName>
    <definedName name="VAS073_D_Cpunktui6">'Forma 4'!$C$162</definedName>
    <definedName name="VAS073_D_Cpunktui7">'Forma 4'!$C$166</definedName>
    <definedName name="VAS073_D_Cpunktui8">'Forma 4'!$C$169</definedName>
    <definedName name="VAS073_D_Darbdavioimoku1">'Forma 4'!$C$54</definedName>
    <definedName name="VAS073_D_Darbdavioimoku2">'Forma 4'!$C$108</definedName>
    <definedName name="VAS073_D_Darbdavioimoku3">'Forma 4'!$C$159</definedName>
    <definedName name="VAS073_D_Darbdavioimoku4">'Forma 4'!$C$203</definedName>
    <definedName name="VAS073_D_Darbosaugossan1">'Forma 4'!$C$55</definedName>
    <definedName name="VAS073_D_Darbosaugossan2">'Forma 4'!$C$109</definedName>
    <definedName name="VAS073_D_Darbosaugossan3">'Forma 4'!$C$160</definedName>
    <definedName name="VAS073_D_Darbosaugossan4">'Forma 4'!$C$204</definedName>
    <definedName name="VAS073_D_Darbouzmokesci1">'Forma 4'!$C$21</definedName>
    <definedName name="VAS073_D_Darbouzmokesci2">'Forma 4'!$C$53</definedName>
    <definedName name="VAS073_D_Darbouzmokesci3">'Forma 4'!$C$107</definedName>
    <definedName name="VAS073_D_Darbouzmokesci4">'Forma 4'!$C$158</definedName>
    <definedName name="VAS073_D_Darbouzmokesci5">'Forma 4'!$C$202</definedName>
    <definedName name="VAS073_D_Draudimosanaud1">'Forma 4'!$C$84</definedName>
    <definedName name="VAS073_D_Draudimosanaud2">'Forma 4'!$C$136</definedName>
    <definedName name="VAS073_D_Draudimosanaud3">'Forma 4'!$C$232</definedName>
    <definedName name="VAS073_D_Dumblotvarkymo1">'Forma 4'!$C$33</definedName>
    <definedName name="VAS073_D_Einamojoremont1">'Forma 4'!$C$16</definedName>
    <definedName name="VAS073_D_Einamojoremont2">'Forma 4'!$C$45</definedName>
    <definedName name="VAS073_D_Einamojoremont3">'Forma 4'!$C$99</definedName>
    <definedName name="VAS073_D_Einamojoremont4">'Forma 4'!$C$194</definedName>
    <definedName name="VAS073_D_Elektrosenergi1">'Forma 4'!$C$13</definedName>
    <definedName name="VAS073_D_Elektrosenergi2">'Forma 4'!$C$14</definedName>
    <definedName name="VAS073_D_Elektrosenergi3">'Forma 4'!$C$34</definedName>
    <definedName name="VAS073_D_Elektrosenergi4">'Forma 4'!$C$35</definedName>
    <definedName name="VAS073_D_Elektrosenergi5">'Forma 4'!$C$91</definedName>
    <definedName name="VAS073_D_Elektrosenergi6">'Forma 4'!$C$92</definedName>
    <definedName name="VAS073_D_Elektrosenergi7">'Forma 4'!$C$143</definedName>
    <definedName name="VAS073_D_Elektrosenergi8">'Forma 4'!$C$187</definedName>
    <definedName name="VAS073_D_Finansinessana1">'Forma 4'!$C$63</definedName>
    <definedName name="VAS073_D_Finansinessana2">'Forma 4'!$C$115</definedName>
    <definedName name="VAS073_D_Finansinessana3">'Forma 4'!$C$210</definedName>
    <definedName name="VAS073_D_Geriamojovande11">'Forma 4'!$C$11</definedName>
    <definedName name="VAS073_D_Geriamojovande12">'Forma 4'!$C$30</definedName>
    <definedName name="VAS073_D_Imokuadministr1">'Forma 4'!$C$78</definedName>
    <definedName name="VAS073_D_Imokuadministr2">'Forma 4'!$C$130</definedName>
    <definedName name="VAS073_D_Imokuadministr3">'Forma 4'!$C$181</definedName>
    <definedName name="VAS073_D_Imokuadministr4">'Forma 4'!$C$225</definedName>
    <definedName name="VAS073_D_Kanceliariness1">'Forma 4'!$C$72</definedName>
    <definedName name="VAS073_D_Kanceliariness2">'Forma 4'!$C$124</definedName>
    <definedName name="VAS073_D_Kanceliariness3">'Forma 4'!$C$175</definedName>
    <definedName name="VAS073_D_Kanceliariness4">'Forma 4'!$C$219</definedName>
    <definedName name="VAS073_D_Kintamosiospas1">'Forma 4'!$C$28</definedName>
    <definedName name="VAS073_D_Kitareguliuoja1">'Forma 4'!$P$9</definedName>
    <definedName name="VAS073_D_Kitosadministr1">'Forma 4'!$C$80</definedName>
    <definedName name="VAS073_D_Kitosadministr2">'Forma 4'!$C$132</definedName>
    <definedName name="VAS073_D_Kitosadministr3">'Forma 4'!$C$183</definedName>
    <definedName name="VAS073_D_Kitosadministr4">'Forma 4'!$C$228</definedName>
    <definedName name="VAS073_D_Kitosfinansine1">'Forma 4'!$C$65</definedName>
    <definedName name="VAS073_D_Kitosfinansine2">'Forma 4'!$C$117</definedName>
    <definedName name="VAS073_D_Kitosfinansine3">'Forma 4'!$C$168</definedName>
    <definedName name="VAS073_D_Kitosfinansine4">'Forma 4'!$C$212</definedName>
    <definedName name="VAS073_D_Kitoskintamosi1">'Forma 4'!$C$89</definedName>
    <definedName name="VAS073_D_Kitoskintamosi2">'Forma 4'!$C$140</definedName>
    <definedName name="VAS073_D_Kitospastovios1">'Forma 4'!$C$87</definedName>
    <definedName name="VAS073_D_Kitospastovios2">'Forma 4'!$C$139</definedName>
    <definedName name="VAS073_D_Kitospersonalo1">'Forma 4'!$C$56</definedName>
    <definedName name="VAS073_D_Kitospersonalo2">'Forma 4'!$C$110</definedName>
    <definedName name="VAS073_D_Kitospersonalo3">'Forma 4'!$C$161</definedName>
    <definedName name="VAS073_D_Kitospersonalo4">'Forma 4'!$C$205</definedName>
    <definedName name="VAS073_D_Kitossanaudos1">'Forma 4'!$C$82</definedName>
    <definedName name="VAS073_D_Kitossanaudos2">'Forma 4'!$C$134</definedName>
    <definedName name="VAS073_D_Kitossanaudos3">'Forma 4'!$C$185</definedName>
    <definedName name="VAS073_D_Kitossanaudos4">'Forma 4'!$C$230</definedName>
    <definedName name="VAS073_D_Kitossanaudos5">'Forma 4'!$C$235</definedName>
    <definedName name="VAS073_D_Kitostechninio1">'Forma 4'!$C$50</definedName>
    <definedName name="VAS073_D_Kitostechninio2">'Forma 4'!$C$104</definedName>
    <definedName name="VAS073_D_Kitostechninio3">'Forma 4'!$C$155</definedName>
    <definedName name="VAS073_D_Kitostechninio4">'Forma 4'!$C$199</definedName>
    <definedName name="VAS073_D_Kitumokesciusa1">'Forma 4'!$C$62</definedName>
    <definedName name="VAS073_D_Kitumokesciusa2">'Forma 4'!$C$114</definedName>
    <definedName name="VAS073_D_Kitumokesciusa3">'Forma 4'!$C$165</definedName>
    <definedName name="VAS073_D_Kitumokesciusa4">'Forma 4'!$C$209</definedName>
    <definedName name="VAS073_D_Kitupaslaugupi1">'Forma 4'!$C$86</definedName>
    <definedName name="VAS073_D_Kitupaslaugupi2">'Forma 4'!$C$138</definedName>
    <definedName name="VAS073_D_Kitupaslaugupi3">'Forma 4'!$C$234</definedName>
    <definedName name="VAS073_D_Konsultaciniup1">'Forma 4'!$C$69</definedName>
    <definedName name="VAS073_D_Konsultaciniup2">'Forma 4'!$C$121</definedName>
    <definedName name="VAS073_D_Konsultaciniup3">'Forma 4'!$C$172</definedName>
    <definedName name="VAS073_D_Konsultaciniup4">'Forma 4'!$C$216</definedName>
    <definedName name="VAS073_D_Kuraslengviesi1">'Forma 4'!$C$42</definedName>
    <definedName name="VAS073_D_Kuraslengviesi2">'Forma 4'!$C$96</definedName>
    <definedName name="VAS073_D_Kuraslengviesi3">'Forma 4'!$C$147</definedName>
    <definedName name="VAS073_D_Kuraslengviesi4">'Forma 4'!$C$191</definedName>
    <definedName name="VAS073_D_Kurasmasinomsi1">'Forma 4'!$C$41</definedName>
    <definedName name="VAS073_D_Kurasmasinomsi2">'Forma 4'!$C$95</definedName>
    <definedName name="VAS073_D_Kurasmasinomsi3">'Forma 4'!$C$146</definedName>
    <definedName name="VAS073_D_Kurasmasinomsi4">'Forma 4'!$C$190</definedName>
    <definedName name="VAS073_D_Kurotransportu1">'Forma 4'!$C$40</definedName>
    <definedName name="VAS073_D_Kurotransportu2">'Forma 4'!$C$94</definedName>
    <definedName name="VAS073_D_Kurotransportu3">'Forma 4'!$C$189</definedName>
    <definedName name="VAS073_D_Laboratoriniut1">'Forma 4'!$C$85</definedName>
    <definedName name="VAS073_D_Laboratoriniut2">'Forma 4'!$C$137</definedName>
    <definedName name="VAS073_D_Laboratoriniut3">'Forma 4'!$C$233</definedName>
    <definedName name="VAS073_D_Metrologinespa1">'Forma 4'!$C$48</definedName>
    <definedName name="VAS073_D_Metrologinespa2">'Forma 4'!$C$102</definedName>
    <definedName name="VAS073_D_Metrologinespa3">'Forma 4'!$C$153</definedName>
    <definedName name="VAS073_D_Metrologinespa4">'Forma 4'!$C$197</definedName>
    <definedName name="VAS073_D_Mokesciouztars1">'Forma 4'!$C$59</definedName>
    <definedName name="VAS073_D_Mokesciouzvals1">'Forma 4'!$C$58</definedName>
    <definedName name="VAS073_D_Mokesciusanaud1">'Forma 4'!$C$57</definedName>
    <definedName name="VAS073_D_Mokesciusanaud2">'Forma 4'!$C$111</definedName>
    <definedName name="VAS073_D_Mokesciusanaud3">'Forma 4'!$C$206</definedName>
    <definedName name="VAS073_D_Nekilnojamojot1">'Forma 4'!$C$60</definedName>
    <definedName name="VAS073_D_Nekilnojamojot2">'Forma 4'!$C$112</definedName>
    <definedName name="VAS073_D_Nekilnojamojot3">'Forma 4'!$C$163</definedName>
    <definedName name="VAS073_D_Nekilnojamojot4">'Forma 4'!$C$207</definedName>
    <definedName name="VAS073_D_Netiesioginesp1">'Forma 4'!$C$26</definedName>
    <definedName name="VAS073_D_Netiesioginess1">'Forma 4'!$C$90</definedName>
    <definedName name="VAS073_D_Netiesioginius1">'Forma 4'!$C$141</definedName>
    <definedName name="VAS073_D_Nuotekutvarkym5">'Forma 4'!$C$12</definedName>
    <definedName name="VAS073_D_Nuotekutvarkym6">'Forma 4'!$C$31</definedName>
    <definedName name="VAS073_D_Nuotekutvarkym7">'Forma 4'!$C$32</definedName>
    <definedName name="VAS073_D_Nusidevejimoam10">'Forma 4'!$C$200</definedName>
    <definedName name="VAS073_D_Nusidevejimoam7">'Forma 4'!$C$51</definedName>
    <definedName name="VAS073_D_Nusidevejimoam8">'Forma 4'!$C$105</definedName>
    <definedName name="VAS073_D_Nusidevejimoam9">'Forma 4'!$C$156</definedName>
    <definedName name="VAS073_D_Orginventoriau1">'Forma 4'!$C$73</definedName>
    <definedName name="VAS073_D_Orginventoriau2">'Forma 4'!$C$125</definedName>
    <definedName name="VAS073_D_Orginventoriau3">'Forma 4'!$C$176</definedName>
    <definedName name="VAS073_D_Orginventoriau4">'Forma 4'!$C$220</definedName>
    <definedName name="VAS073_D_Paskirstomosio2">'Forma 4'!$C$227</definedName>
    <definedName name="VAS073_D_Paskirstomujus1">'Forma 4'!$C$10</definedName>
    <definedName name="VAS073_D_Pastopasiuntin1">'Forma 4'!$C$71</definedName>
    <definedName name="VAS073_D_Pastopasiuntin2">'Forma 4'!$C$123</definedName>
    <definedName name="VAS073_D_Pastopasiuntin3">'Forma 4'!$C$174</definedName>
    <definedName name="VAS073_D_Pastopasiuntin4">'Forma 4'!$C$218</definedName>
    <definedName name="VAS073_D_Pastoviosiospa1">'Forma 4'!$C$24</definedName>
    <definedName name="VAS073_D_Patalpuprieziu1">'Forma 4'!$C$75</definedName>
    <definedName name="VAS073_D_Patalpuprieziu2">'Forma 4'!$C$127</definedName>
    <definedName name="VAS073_D_Patalpuprieziu3">'Forma 4'!$C$178</definedName>
    <definedName name="VAS073_D_Patalpuprieziu4">'Forma 4'!$C$222</definedName>
    <definedName name="VAS073_D_Patalpusildymo1">'Forma 4'!$C$36</definedName>
    <definedName name="VAS073_D_Patalpusildymo2">'Forma 4'!$C$93</definedName>
    <definedName name="VAS073_D_Patalpusildymo3">'Forma 4'!$C$144</definedName>
    <definedName name="VAS073_D_Perkamupaslaug1">'Forma 4'!$C$22</definedName>
    <definedName name="VAS073_D_Personalosanau1">'Forma 4'!$C$20</definedName>
    <definedName name="VAS073_D_Personalosanau2">'Forma 4'!$C$52</definedName>
    <definedName name="VAS073_D_Personalosanau3">'Forma 4'!$C$106</definedName>
    <definedName name="VAS073_D_Personalosanau4">'Forma 4'!$C$201</definedName>
    <definedName name="VAS073_D_Profesineslite1">'Forma 4'!$C$74</definedName>
    <definedName name="VAS073_D_Profesineslite2">'Forma 4'!$C$126</definedName>
    <definedName name="VAS073_D_Profesineslite3">'Forma 4'!$C$177</definedName>
    <definedName name="VAS073_D_Profesineslite4">'Forma 4'!$C$221</definedName>
    <definedName name="VAS073_D_Remontoiraptar1">'Forma 4'!$C$19</definedName>
    <definedName name="VAS073_D_Remontoiraptar2">'Forma 4'!$C$47</definedName>
    <definedName name="VAS073_D_Remontoiraptar3">'Forma 4'!$C$101</definedName>
    <definedName name="VAS073_D_Remontoiraptar4">'Forma 4'!$C$152</definedName>
    <definedName name="VAS073_D_Remontoiraptar5">'Forma 4'!$C$196</definedName>
    <definedName name="VAS073_D_Remontomedziag1">'Forma 4'!$C$17</definedName>
    <definedName name="VAS073_D_Remontomedziag2">'Forma 4'!$C$46</definedName>
    <definedName name="VAS073_D_Remontomedziag3">'Forma 4'!$C$100</definedName>
    <definedName name="VAS073_D_Remontomedziag4">'Forma 4'!$C$151</definedName>
    <definedName name="VAS073_D_Remontomedziag5">'Forma 4'!$C$195</definedName>
    <definedName name="VAS073_D_Rinkodarosirpa1">'Forma 4'!$C$81</definedName>
    <definedName name="VAS073_D_Rinkodarosirpa2">'Forma 4'!$C$133</definedName>
    <definedName name="VAS073_D_Rinkodarosirpa3">'Forma 4'!$C$184</definedName>
    <definedName name="VAS073_D_Rinkodarosirpa4">'Forma 4'!$C$229</definedName>
    <definedName name="VAS073_D_Rysiupaslaugus1">'Forma 4'!$C$70</definedName>
    <definedName name="VAS073_D_Rysiupaslaugus2">'Forma 4'!$C$122</definedName>
    <definedName name="VAS073_D_Rysiupaslaugus3">'Forma 4'!$C$173</definedName>
    <definedName name="VAS073_D_Rysiupaslaugus4">'Forma 4'!$C$217</definedName>
    <definedName name="VAS073_D_Silumosenergij1">'Forma 4'!$C$43</definedName>
    <definedName name="VAS073_D_Silumosenergij2">'Forma 4'!$C$44</definedName>
    <definedName name="VAS073_D_Silumosenergij3">'Forma 4'!$C$97</definedName>
    <definedName name="VAS073_D_Silumosenergij4">'Forma 4'!$C$98</definedName>
    <definedName name="VAS073_D_Silumosenergij5">'Forma 4'!$C$149</definedName>
    <definedName name="VAS073_D_Silumosenergij6">'Forma 4'!$C$192</definedName>
    <definedName name="VAS073_D_Silumosenergij7">'Forma 4'!$C$193</definedName>
    <definedName name="VAS073_D_Technologiniok1">'Forma 4'!$C$39</definedName>
    <definedName name="VAS073_D_Technologinium1">'Forma 4'!$C$15</definedName>
    <definedName name="VAS073_D_Technologinium2">'Forma 4'!$C$37</definedName>
    <definedName name="VAS073_D_Technologinium3">'Forma 4'!$C$38</definedName>
    <definedName name="VAS073_D_Teisiniupaslau1">'Forma 4'!$C$67</definedName>
    <definedName name="VAS073_D_Teisiniupaslau2">'Forma 4'!$C$119</definedName>
    <definedName name="VAS073_D_Teisiniupaslau3">'Forma 4'!$C$170</definedName>
    <definedName name="VAS073_D_Teisiniupaslau4">'Forma 4'!$C$214</definedName>
    <definedName name="VAS073_D_Tiesioginespas1">'Forma 4'!$C$25</definedName>
    <definedName name="VAS073_D_Tiesioginessan1">'Forma 4'!$C$29</definedName>
    <definedName name="VAS073_D_Transportopasl1">'Forma 4'!$C$77</definedName>
    <definedName name="VAS073_D_Transportopasl2">'Forma 4'!$C$129</definedName>
    <definedName name="VAS073_D_Transportopasl3">'Forma 4'!$C$180</definedName>
    <definedName name="VAS073_D_Transportopasl4">'Forma 4'!$C$224</definedName>
    <definedName name="VAS073_D_Trumpalaikiotu1">'Forma 4'!$C$88</definedName>
    <definedName name="VAS073_D_Turtonuomossan1">'Forma 4'!$C$83</definedName>
    <definedName name="VAS073_D_Turtonuomossan2">'Forma 4'!$C$135</definedName>
    <definedName name="VAS073_D_Turtonuomossan3">'Forma 4'!$C$231</definedName>
    <definedName name="VAS073_D_Vartotojuinfor1">'Forma 4'!$C$79</definedName>
    <definedName name="VAS073_D_Vartotojuinfor2">'Forma 4'!$C$131</definedName>
    <definedName name="VAS073_D_Vartotojuinfor3">'Forma 4'!$C$182</definedName>
    <definedName name="VAS073_D_Vartotojuinfor4">'Forma 4'!$C$226</definedName>
    <definedName name="VAS073_D_Verslovienetop1">'Forma 4'!$C$237</definedName>
    <definedName name="VAS073_D_Verslovienetui1">'Forma 4'!$C$238</definedName>
    <definedName name="VAS073_D_Visospaskirsto1">'Forma 4'!$C$23</definedName>
    <definedName name="VAS073_D_Zemesnuomosmok1">'Forma 4'!$C$61</definedName>
    <definedName name="VAS073_D_Zemesnuomosmok2">'Forma 4'!$C$113</definedName>
    <definedName name="VAS073_D_Zemesnuomosmok3">'Forma 4'!$C$164</definedName>
    <definedName name="VAS073_D_Zemesnuomosmok4">'Forma 4'!$C$208</definedName>
    <definedName name="VAS073_D_Zyminiomokesci1">'Forma 4'!$C$68</definedName>
    <definedName name="VAS073_D_Zyminiomokesci2">'Forma 4'!$C$120</definedName>
    <definedName name="VAS073_D_Zyminiomokesci3">'Forma 4'!$C$171</definedName>
    <definedName name="VAS073_D_Zyminiomokesci4">'Forma 4'!$C$215</definedName>
    <definedName name="VAS073_F_Administracine11IS">'Forma 4'!$D$66</definedName>
    <definedName name="VAS073_F_Administracine131GeriamojoVandens">'Forma 4'!$F$66</definedName>
    <definedName name="VAS073_F_Administracine132GeriamojoVandens">'Forma 4'!$G$66</definedName>
    <definedName name="VAS073_F_Administracine133GeriamojoVandens">'Forma 4'!$H$66</definedName>
    <definedName name="VAS073_F_Administracine13IsViso">'Forma 4'!$E$66</definedName>
    <definedName name="VAS073_F_Administracine141NuotekuSurinkimas">'Forma 4'!$J$66</definedName>
    <definedName name="VAS073_F_Administracine142NuotekuValymas">'Forma 4'!$K$66</definedName>
    <definedName name="VAS073_F_Administracine143NuotekuDumblo">'Forma 4'!$L$66</definedName>
    <definedName name="VAS073_F_Administracine14IsViso">'Forma 4'!$I$66</definedName>
    <definedName name="VAS073_F_Administracine15PavirsiniuNuoteku">'Forma 4'!$M$66</definedName>
    <definedName name="VAS073_F_Administracine16KitosReguliuojamosios">'Forma 4'!$N$66</definedName>
    <definedName name="VAS073_F_Administracine17KitosVeiklos">'Forma 4'!$Q$66</definedName>
    <definedName name="VAS073_F_Administracine1Apskaitosveikla1">'Forma 4'!$O$66</definedName>
    <definedName name="VAS073_F_Administracine1Kitareguliuoja1">'Forma 4'!$P$66</definedName>
    <definedName name="VAS073_F_Administracine21IS">'Forma 4'!$D$118</definedName>
    <definedName name="VAS073_F_Administracine231GeriamojoVandens">'Forma 4'!$F$118</definedName>
    <definedName name="VAS073_F_Administracine232GeriamojoVandens">'Forma 4'!$G$118</definedName>
    <definedName name="VAS073_F_Administracine233GeriamojoVandens">'Forma 4'!$H$118</definedName>
    <definedName name="VAS073_F_Administracine23IsViso">'Forma 4'!$E$118</definedName>
    <definedName name="VAS073_F_Administracine241NuotekuSurinkimas">'Forma 4'!$J$118</definedName>
    <definedName name="VAS073_F_Administracine242NuotekuValymas">'Forma 4'!$K$118</definedName>
    <definedName name="VAS073_F_Administracine243NuotekuDumblo">'Forma 4'!$L$118</definedName>
    <definedName name="VAS073_F_Administracine24IsViso">'Forma 4'!$I$118</definedName>
    <definedName name="VAS073_F_Administracine25PavirsiniuNuoteku">'Forma 4'!$M$118</definedName>
    <definedName name="VAS073_F_Administracine26KitosReguliuojamosios">'Forma 4'!$N$118</definedName>
    <definedName name="VAS073_F_Administracine27KitosVeiklos">'Forma 4'!$Q$118</definedName>
    <definedName name="VAS073_F_Administracine2Apskaitosveikla1">'Forma 4'!$O$118</definedName>
    <definedName name="VAS073_F_Administracine2Kitareguliuoja1">'Forma 4'!$P$118</definedName>
    <definedName name="VAS073_F_Administracine31IS">'Forma 4'!$D$213</definedName>
    <definedName name="VAS073_F_Administracine331GeriamojoVandens">'Forma 4'!$F$213</definedName>
    <definedName name="VAS073_F_Administracine332GeriamojoVandens">'Forma 4'!$G$213</definedName>
    <definedName name="VAS073_F_Administracine333GeriamojoVandens">'Forma 4'!$H$213</definedName>
    <definedName name="VAS073_F_Administracine33IsViso">'Forma 4'!$E$213</definedName>
    <definedName name="VAS073_F_Administracine341NuotekuSurinkimas">'Forma 4'!$J$213</definedName>
    <definedName name="VAS073_F_Administracine342NuotekuValymas">'Forma 4'!$K$213</definedName>
    <definedName name="VAS073_F_Administracine343NuotekuDumblo">'Forma 4'!$L$213</definedName>
    <definedName name="VAS073_F_Administracine34IsViso">'Forma 4'!$I$213</definedName>
    <definedName name="VAS073_F_Administracine35PavirsiniuNuoteku">'Forma 4'!$M$213</definedName>
    <definedName name="VAS073_F_Administracine36KitosReguliuojamosios">'Forma 4'!$N$213</definedName>
    <definedName name="VAS073_F_Administracine37KitosVeiklos">'Forma 4'!$Q$213</definedName>
    <definedName name="VAS073_F_Administracine3Apskaitosveikla1">'Forma 4'!$O$213</definedName>
    <definedName name="VAS073_F_Administracine3Kitareguliuoja1">'Forma 4'!$P$213</definedName>
    <definedName name="VAS073_F_Apskaitosiraud11IS">'Forma 4'!$D$76</definedName>
    <definedName name="VAS073_F_Apskaitosiraud131GeriamojoVandens">'Forma 4'!$F$76</definedName>
    <definedName name="VAS073_F_Apskaitosiraud132GeriamojoVandens">'Forma 4'!$G$76</definedName>
    <definedName name="VAS073_F_Apskaitosiraud133GeriamojoVandens">'Forma 4'!$H$76</definedName>
    <definedName name="VAS073_F_Apskaitosiraud13IsViso">'Forma 4'!$E$76</definedName>
    <definedName name="VAS073_F_Apskaitosiraud141NuotekuSurinkimas">'Forma 4'!$J$76</definedName>
    <definedName name="VAS073_F_Apskaitosiraud142NuotekuValymas">'Forma 4'!$K$76</definedName>
    <definedName name="VAS073_F_Apskaitosiraud143NuotekuDumblo">'Forma 4'!$L$76</definedName>
    <definedName name="VAS073_F_Apskaitosiraud14IsViso">'Forma 4'!$I$76</definedName>
    <definedName name="VAS073_F_Apskaitosiraud15PavirsiniuNuoteku">'Forma 4'!$M$76</definedName>
    <definedName name="VAS073_F_Apskaitosiraud16KitosReguliuojamosios">'Forma 4'!$N$76</definedName>
    <definedName name="VAS073_F_Apskaitosiraud17KitosVeiklos">'Forma 4'!$Q$76</definedName>
    <definedName name="VAS073_F_Apskaitosiraud1Apskaitosveikla1">'Forma 4'!$O$76</definedName>
    <definedName name="VAS073_F_Apskaitosiraud1Kitareguliuoja1">'Forma 4'!$P$76</definedName>
    <definedName name="VAS073_F_Apskaitosiraud21IS">'Forma 4'!$D$128</definedName>
    <definedName name="VAS073_F_Apskaitosiraud231GeriamojoVandens">'Forma 4'!$F$128</definedName>
    <definedName name="VAS073_F_Apskaitosiraud232GeriamojoVandens">'Forma 4'!$G$128</definedName>
    <definedName name="VAS073_F_Apskaitosiraud233GeriamojoVandens">'Forma 4'!$H$128</definedName>
    <definedName name="VAS073_F_Apskaitosiraud23IsViso">'Forma 4'!$E$128</definedName>
    <definedName name="VAS073_F_Apskaitosiraud241NuotekuSurinkimas">'Forma 4'!$J$128</definedName>
    <definedName name="VAS073_F_Apskaitosiraud242NuotekuValymas">'Forma 4'!$K$128</definedName>
    <definedName name="VAS073_F_Apskaitosiraud243NuotekuDumblo">'Forma 4'!$L$128</definedName>
    <definedName name="VAS073_F_Apskaitosiraud24IsViso">'Forma 4'!$I$128</definedName>
    <definedName name="VAS073_F_Apskaitosiraud25PavirsiniuNuoteku">'Forma 4'!$M$128</definedName>
    <definedName name="VAS073_F_Apskaitosiraud26KitosReguliuojamosios">'Forma 4'!$N$128</definedName>
    <definedName name="VAS073_F_Apskaitosiraud27KitosVeiklos">'Forma 4'!$Q$128</definedName>
    <definedName name="VAS073_F_Apskaitosiraud2Apskaitosveikla1">'Forma 4'!$O$128</definedName>
    <definedName name="VAS073_F_Apskaitosiraud2Kitareguliuoja1">'Forma 4'!$P$128</definedName>
    <definedName name="VAS073_F_Apskaitosiraud31IS">'Forma 4'!$D$179</definedName>
    <definedName name="VAS073_F_Apskaitosiraud331GeriamojoVandens">'Forma 4'!$F$179</definedName>
    <definedName name="VAS073_F_Apskaitosiraud332GeriamojoVandens">'Forma 4'!$G$179</definedName>
    <definedName name="VAS073_F_Apskaitosiraud333GeriamojoVandens">'Forma 4'!$H$179</definedName>
    <definedName name="VAS073_F_Apskaitosiraud33IsViso">'Forma 4'!$E$179</definedName>
    <definedName name="VAS073_F_Apskaitosiraud341NuotekuSurinkimas">'Forma 4'!$J$179</definedName>
    <definedName name="VAS073_F_Apskaitosiraud342NuotekuValymas">'Forma 4'!$K$179</definedName>
    <definedName name="VAS073_F_Apskaitosiraud343NuotekuDumblo">'Forma 4'!$L$179</definedName>
    <definedName name="VAS073_F_Apskaitosiraud34IsViso">'Forma 4'!$I$179</definedName>
    <definedName name="VAS073_F_Apskaitosiraud35PavirsiniuNuoteku">'Forma 4'!$M$179</definedName>
    <definedName name="VAS073_F_Apskaitosiraud36KitosReguliuojamosios">'Forma 4'!$N$179</definedName>
    <definedName name="VAS073_F_Apskaitosiraud37KitosVeiklos">'Forma 4'!$Q$179</definedName>
    <definedName name="VAS073_F_Apskaitosiraud3Apskaitosveikla1">'Forma 4'!$O$179</definedName>
    <definedName name="VAS073_F_Apskaitosiraud3Kitareguliuoja1">'Forma 4'!$P$179</definedName>
    <definedName name="VAS073_F_Apskaitosiraud41IS">'Forma 4'!$D$223</definedName>
    <definedName name="VAS073_F_Apskaitosiraud431GeriamojoVandens">'Forma 4'!$F$223</definedName>
    <definedName name="VAS073_F_Apskaitosiraud432GeriamojoVandens">'Forma 4'!$G$223</definedName>
    <definedName name="VAS073_F_Apskaitosiraud433GeriamojoVandens">'Forma 4'!$H$223</definedName>
    <definedName name="VAS073_F_Apskaitosiraud43IsViso">'Forma 4'!$E$223</definedName>
    <definedName name="VAS073_F_Apskaitosiraud441NuotekuSurinkimas">'Forma 4'!$J$223</definedName>
    <definedName name="VAS073_F_Apskaitosiraud442NuotekuValymas">'Forma 4'!$K$223</definedName>
    <definedName name="VAS073_F_Apskaitosiraud443NuotekuDumblo">'Forma 4'!$L$223</definedName>
    <definedName name="VAS073_F_Apskaitosiraud44IsViso">'Forma 4'!$I$223</definedName>
    <definedName name="VAS073_F_Apskaitosiraud45PavirsiniuNuoteku">'Forma 4'!$M$223</definedName>
    <definedName name="VAS073_F_Apskaitosiraud46KitosReguliuojamosios">'Forma 4'!$N$223</definedName>
    <definedName name="VAS073_F_Apskaitosiraud47KitosVeiklos">'Forma 4'!$Q$223</definedName>
    <definedName name="VAS073_F_Apskaitosiraud4Apskaitosveikla1">'Forma 4'!$O$223</definedName>
    <definedName name="VAS073_F_Apskaitosiraud4Kitareguliuoja1">'Forma 4'!$P$223</definedName>
    <definedName name="VAS073_F_Avarijusalinim11IS">'Forma 4'!$D$18</definedName>
    <definedName name="VAS073_F_Avarijusalinim131GeriamojoVandens">'Forma 4'!$F$18</definedName>
    <definedName name="VAS073_F_Avarijusalinim132GeriamojoVandens">'Forma 4'!$G$18</definedName>
    <definedName name="VAS073_F_Avarijusalinim133GeriamojoVandens">'Forma 4'!$H$18</definedName>
    <definedName name="VAS073_F_Avarijusalinim13IsViso">'Forma 4'!$E$18</definedName>
    <definedName name="VAS073_F_Avarijusalinim141NuotekuSurinkimas">'Forma 4'!$J$18</definedName>
    <definedName name="VAS073_F_Avarijusalinim142NuotekuValymas">'Forma 4'!$K$18</definedName>
    <definedName name="VAS073_F_Avarijusalinim143NuotekuDumblo">'Forma 4'!$L$18</definedName>
    <definedName name="VAS073_F_Avarijusalinim14IsViso">'Forma 4'!$I$18</definedName>
    <definedName name="VAS073_F_Avarijusalinim15PavirsiniuNuoteku">'Forma 4'!$M$18</definedName>
    <definedName name="VAS073_F_Avarijusalinim16KitosReguliuojamosios">'Forma 4'!$N$18</definedName>
    <definedName name="VAS073_F_Avarijusalinim17KitosVeiklos">'Forma 4'!$Q$18</definedName>
    <definedName name="VAS073_F_Avarijusalinim1Apskaitosveikla1">'Forma 4'!$O$18</definedName>
    <definedName name="VAS073_F_Avarijusalinim1Kitareguliuoja1">'Forma 4'!$P$18</definedName>
    <definedName name="VAS073_F_Avarijusalinim21IS">'Forma 4'!$D$49</definedName>
    <definedName name="VAS073_F_Avarijusalinim231GeriamojoVandens">'Forma 4'!$F$49</definedName>
    <definedName name="VAS073_F_Avarijusalinim232GeriamojoVandens">'Forma 4'!$G$49</definedName>
    <definedName name="VAS073_F_Avarijusalinim233GeriamojoVandens">'Forma 4'!$H$49</definedName>
    <definedName name="VAS073_F_Avarijusalinim23IsViso">'Forma 4'!$E$49</definedName>
    <definedName name="VAS073_F_Avarijusalinim241NuotekuSurinkimas">'Forma 4'!$J$49</definedName>
    <definedName name="VAS073_F_Avarijusalinim242NuotekuValymas">'Forma 4'!$K$49</definedName>
    <definedName name="VAS073_F_Avarijusalinim243NuotekuDumblo">'Forma 4'!$L$49</definedName>
    <definedName name="VAS073_F_Avarijusalinim24IsViso">'Forma 4'!$I$49</definedName>
    <definedName name="VAS073_F_Avarijusalinim25PavirsiniuNuoteku">'Forma 4'!$M$49</definedName>
    <definedName name="VAS073_F_Avarijusalinim26KitosReguliuojamosios">'Forma 4'!$N$49</definedName>
    <definedName name="VAS073_F_Avarijusalinim27KitosVeiklos">'Forma 4'!$Q$49</definedName>
    <definedName name="VAS073_F_Avarijusalinim2Apskaitosveikla1">'Forma 4'!$O$49</definedName>
    <definedName name="VAS073_F_Avarijusalinim2Kitareguliuoja1">'Forma 4'!$P$49</definedName>
    <definedName name="VAS073_F_Avarijusalinim31IS">'Forma 4'!$D$103</definedName>
    <definedName name="VAS073_F_Avarijusalinim331GeriamojoVandens">'Forma 4'!$F$103</definedName>
    <definedName name="VAS073_F_Avarijusalinim332GeriamojoVandens">'Forma 4'!$G$103</definedName>
    <definedName name="VAS073_F_Avarijusalinim333GeriamojoVandens">'Forma 4'!$H$103</definedName>
    <definedName name="VAS073_F_Avarijusalinim33IsViso">'Forma 4'!$E$103</definedName>
    <definedName name="VAS073_F_Avarijusalinim341NuotekuSurinkimas">'Forma 4'!$J$103</definedName>
    <definedName name="VAS073_F_Avarijusalinim342NuotekuValymas">'Forma 4'!$K$103</definedName>
    <definedName name="VAS073_F_Avarijusalinim343NuotekuDumblo">'Forma 4'!$L$103</definedName>
    <definedName name="VAS073_F_Avarijusalinim34IsViso">'Forma 4'!$I$103</definedName>
    <definedName name="VAS073_F_Avarijusalinim35PavirsiniuNuoteku">'Forma 4'!$M$103</definedName>
    <definedName name="VAS073_F_Avarijusalinim36KitosReguliuojamosios">'Forma 4'!$N$103</definedName>
    <definedName name="VAS073_F_Avarijusalinim37KitosVeiklos">'Forma 4'!$Q$103</definedName>
    <definedName name="VAS073_F_Avarijusalinim3Apskaitosveikla1">'Forma 4'!$O$103</definedName>
    <definedName name="VAS073_F_Avarijusalinim3Kitareguliuoja1">'Forma 4'!$P$103</definedName>
    <definedName name="VAS073_F_Avarijusalinim41IS">'Forma 4'!$D$154</definedName>
    <definedName name="VAS073_F_Avarijusalinim431GeriamojoVandens">'Forma 4'!$F$154</definedName>
    <definedName name="VAS073_F_Avarijusalinim432GeriamojoVandens">'Forma 4'!$G$154</definedName>
    <definedName name="VAS073_F_Avarijusalinim433GeriamojoVandens">'Forma 4'!$H$154</definedName>
    <definedName name="VAS073_F_Avarijusalinim43IsViso">'Forma 4'!$E$154</definedName>
    <definedName name="VAS073_F_Avarijusalinim441NuotekuSurinkimas">'Forma 4'!$J$154</definedName>
    <definedName name="VAS073_F_Avarijusalinim442NuotekuValymas">'Forma 4'!$K$154</definedName>
    <definedName name="VAS073_F_Avarijusalinim443NuotekuDumblo">'Forma 4'!$L$154</definedName>
    <definedName name="VAS073_F_Avarijusalinim44IsViso">'Forma 4'!$I$154</definedName>
    <definedName name="VAS073_F_Avarijusalinim45PavirsiniuNuoteku">'Forma 4'!$M$154</definedName>
    <definedName name="VAS073_F_Avarijusalinim46KitosReguliuojamosios">'Forma 4'!$N$154</definedName>
    <definedName name="VAS073_F_Avarijusalinim47KitosVeiklos">'Forma 4'!$Q$154</definedName>
    <definedName name="VAS073_F_Avarijusalinim4Apskaitosveikla1">'Forma 4'!$O$154</definedName>
    <definedName name="VAS073_F_Avarijusalinim4Kitareguliuoja1">'Forma 4'!$P$154</definedName>
    <definedName name="VAS073_F_Avarijusalinim51IS">'Forma 4'!$D$198</definedName>
    <definedName name="VAS073_F_Avarijusalinim531GeriamojoVandens">'Forma 4'!$F$198</definedName>
    <definedName name="VAS073_F_Avarijusalinim532GeriamojoVandens">'Forma 4'!$G$198</definedName>
    <definedName name="VAS073_F_Avarijusalinim533GeriamojoVandens">'Forma 4'!$H$198</definedName>
    <definedName name="VAS073_F_Avarijusalinim53IsViso">'Forma 4'!$E$198</definedName>
    <definedName name="VAS073_F_Avarijusalinim541NuotekuSurinkimas">'Forma 4'!$J$198</definedName>
    <definedName name="VAS073_F_Avarijusalinim542NuotekuValymas">'Forma 4'!$K$198</definedName>
    <definedName name="VAS073_F_Avarijusalinim543NuotekuDumblo">'Forma 4'!$L$198</definedName>
    <definedName name="VAS073_F_Avarijusalinim54IsViso">'Forma 4'!$I$198</definedName>
    <definedName name="VAS073_F_Avarijusalinim55PavirsiniuNuoteku">'Forma 4'!$M$198</definedName>
    <definedName name="VAS073_F_Avarijusalinim56KitosReguliuojamosios">'Forma 4'!$N$198</definedName>
    <definedName name="VAS073_F_Avarijusalinim57KitosVeiklos">'Forma 4'!$Q$198</definedName>
    <definedName name="VAS073_F_Avarijusalinim5Apskaitosveikla1">'Forma 4'!$O$198</definedName>
    <definedName name="VAS073_F_Avarijusalinim5Kitareguliuoja1">'Forma 4'!$P$198</definedName>
    <definedName name="VAS073_F_Bankopaslauguk11IS">'Forma 4'!$D$64</definedName>
    <definedName name="VAS073_F_Bankopaslauguk131GeriamojoVandens">'Forma 4'!$F$64</definedName>
    <definedName name="VAS073_F_Bankopaslauguk132GeriamojoVandens">'Forma 4'!$G$64</definedName>
    <definedName name="VAS073_F_Bankopaslauguk133GeriamojoVandens">'Forma 4'!$H$64</definedName>
    <definedName name="VAS073_F_Bankopaslauguk13IsViso">'Forma 4'!$E$64</definedName>
    <definedName name="VAS073_F_Bankopaslauguk141NuotekuSurinkimas">'Forma 4'!$J$64</definedName>
    <definedName name="VAS073_F_Bankopaslauguk142NuotekuValymas">'Forma 4'!$K$64</definedName>
    <definedName name="VAS073_F_Bankopaslauguk143NuotekuDumblo">'Forma 4'!$L$64</definedName>
    <definedName name="VAS073_F_Bankopaslauguk14IsViso">'Forma 4'!$I$64</definedName>
    <definedName name="VAS073_F_Bankopaslauguk15PavirsiniuNuoteku">'Forma 4'!$M$64</definedName>
    <definedName name="VAS073_F_Bankopaslauguk16KitosReguliuojamosios">'Forma 4'!$N$64</definedName>
    <definedName name="VAS073_F_Bankopaslauguk17KitosVeiklos">'Forma 4'!$Q$64</definedName>
    <definedName name="VAS073_F_Bankopaslauguk1Apskaitosveikla1">'Forma 4'!$O$64</definedName>
    <definedName name="VAS073_F_Bankopaslauguk1Kitareguliuoja1">'Forma 4'!$P$64</definedName>
    <definedName name="VAS073_F_Bankopaslauguk21IS">'Forma 4'!$D$116</definedName>
    <definedName name="VAS073_F_Bankopaslauguk231GeriamojoVandens">'Forma 4'!$F$116</definedName>
    <definedName name="VAS073_F_Bankopaslauguk232GeriamojoVandens">'Forma 4'!$G$116</definedName>
    <definedName name="VAS073_F_Bankopaslauguk233GeriamojoVandens">'Forma 4'!$H$116</definedName>
    <definedName name="VAS073_F_Bankopaslauguk23IsViso">'Forma 4'!$E$116</definedName>
    <definedName name="VAS073_F_Bankopaslauguk241NuotekuSurinkimas">'Forma 4'!$J$116</definedName>
    <definedName name="VAS073_F_Bankopaslauguk242NuotekuValymas">'Forma 4'!$K$116</definedName>
    <definedName name="VAS073_F_Bankopaslauguk243NuotekuDumblo">'Forma 4'!$L$116</definedName>
    <definedName name="VAS073_F_Bankopaslauguk24IsViso">'Forma 4'!$I$116</definedName>
    <definedName name="VAS073_F_Bankopaslauguk25PavirsiniuNuoteku">'Forma 4'!$M$116</definedName>
    <definedName name="VAS073_F_Bankopaslauguk26KitosReguliuojamosios">'Forma 4'!$N$116</definedName>
    <definedName name="VAS073_F_Bankopaslauguk27KitosVeiklos">'Forma 4'!$Q$116</definedName>
    <definedName name="VAS073_F_Bankopaslauguk2Apskaitosveikla1">'Forma 4'!$O$116</definedName>
    <definedName name="VAS073_F_Bankopaslauguk2Kitareguliuoja1">'Forma 4'!$P$116</definedName>
    <definedName name="VAS073_F_Bankopaslauguk31IS">'Forma 4'!$D$167</definedName>
    <definedName name="VAS073_F_Bankopaslauguk331GeriamojoVandens">'Forma 4'!$F$167</definedName>
    <definedName name="VAS073_F_Bankopaslauguk332GeriamojoVandens">'Forma 4'!$G$167</definedName>
    <definedName name="VAS073_F_Bankopaslauguk333GeriamojoVandens">'Forma 4'!$H$167</definedName>
    <definedName name="VAS073_F_Bankopaslauguk33IsViso">'Forma 4'!$E$167</definedName>
    <definedName name="VAS073_F_Bankopaslauguk341NuotekuSurinkimas">'Forma 4'!$J$167</definedName>
    <definedName name="VAS073_F_Bankopaslauguk342NuotekuValymas">'Forma 4'!$K$167</definedName>
    <definedName name="VAS073_F_Bankopaslauguk343NuotekuDumblo">'Forma 4'!$L$167</definedName>
    <definedName name="VAS073_F_Bankopaslauguk34IsViso">'Forma 4'!$I$167</definedName>
    <definedName name="VAS073_F_Bankopaslauguk35PavirsiniuNuoteku">'Forma 4'!$M$167</definedName>
    <definedName name="VAS073_F_Bankopaslauguk36KitosReguliuojamosios">'Forma 4'!$N$167</definedName>
    <definedName name="VAS073_F_Bankopaslauguk37KitosVeiklos">'Forma 4'!$Q$167</definedName>
    <definedName name="VAS073_F_Bankopaslauguk3Apskaitosveikla1">'Forma 4'!$O$167</definedName>
    <definedName name="VAS073_F_Bankopaslauguk3Kitareguliuoja1">'Forma 4'!$P$167</definedName>
    <definedName name="VAS073_F_Bankopaslauguk41IS">'Forma 4'!$D$211</definedName>
    <definedName name="VAS073_F_Bankopaslauguk431GeriamojoVandens">'Forma 4'!$F$211</definedName>
    <definedName name="VAS073_F_Bankopaslauguk432GeriamojoVandens">'Forma 4'!$G$211</definedName>
    <definedName name="VAS073_F_Bankopaslauguk433GeriamojoVandens">'Forma 4'!$H$211</definedName>
    <definedName name="VAS073_F_Bankopaslauguk43IsViso">'Forma 4'!$E$211</definedName>
    <definedName name="VAS073_F_Bankopaslauguk441NuotekuSurinkimas">'Forma 4'!$J$211</definedName>
    <definedName name="VAS073_F_Bankopaslauguk442NuotekuValymas">'Forma 4'!$K$211</definedName>
    <definedName name="VAS073_F_Bankopaslauguk443NuotekuDumblo">'Forma 4'!$L$211</definedName>
    <definedName name="VAS073_F_Bankopaslauguk44IsViso">'Forma 4'!$I$211</definedName>
    <definedName name="VAS073_F_Bankopaslauguk45PavirsiniuNuoteku">'Forma 4'!$M$211</definedName>
    <definedName name="VAS073_F_Bankopaslauguk46KitosReguliuojamosios">'Forma 4'!$N$211</definedName>
    <definedName name="VAS073_F_Bankopaslauguk47KitosVeiklos">'Forma 4'!$Q$211</definedName>
    <definedName name="VAS073_F_Bankopaslauguk4Apskaitosveikla1">'Forma 4'!$O$211</definedName>
    <definedName name="VAS073_F_Bankopaslauguk4Kitareguliuoja1">'Forma 4'!$P$211</definedName>
    <definedName name="VAS073_F_Bendrosiospast11IS">'Forma 4'!$D$27</definedName>
    <definedName name="VAS073_F_Bendrosiospast131GeriamojoVandens">'Forma 4'!$F$27</definedName>
    <definedName name="VAS073_F_Bendrosiospast132GeriamojoVandens">'Forma 4'!$G$27</definedName>
    <definedName name="VAS073_F_Bendrosiospast133GeriamojoVandens">'Forma 4'!$H$27</definedName>
    <definedName name="VAS073_F_Bendrosiospast13IsViso">'Forma 4'!$E$27</definedName>
    <definedName name="VAS073_F_Bendrosiospast141NuotekuSurinkimas">'Forma 4'!$J$27</definedName>
    <definedName name="VAS073_F_Bendrosiospast142NuotekuValymas">'Forma 4'!$K$27</definedName>
    <definedName name="VAS073_F_Bendrosiospast143NuotekuDumblo">'Forma 4'!$L$27</definedName>
    <definedName name="VAS073_F_Bendrosiospast14IsViso">'Forma 4'!$I$27</definedName>
    <definedName name="VAS073_F_Bendrosiospast15PavirsiniuNuoteku">'Forma 4'!$M$27</definedName>
    <definedName name="VAS073_F_Bendrosiospast16KitosReguliuojamosios">'Forma 4'!$N$27</definedName>
    <definedName name="VAS073_F_Bendrosiospast17KitosVeiklos">'Forma 4'!$Q$27</definedName>
    <definedName name="VAS073_F_Bendrosiospast1Apskaitosveikla1">'Forma 4'!$O$27</definedName>
    <definedName name="VAS073_F_Bendrosiospast1Kitareguliuoja1">'Forma 4'!$P$27</definedName>
    <definedName name="VAS073_F_Bendrosiossana11IS">'Forma 4'!$D$186</definedName>
    <definedName name="VAS073_F_Bendrosiossana131GeriamojoVandens">'Forma 4'!$F$186</definedName>
    <definedName name="VAS073_F_Bendrosiossana132GeriamojoVandens">'Forma 4'!$G$186</definedName>
    <definedName name="VAS073_F_Bendrosiossana133GeriamojoVandens">'Forma 4'!$H$186</definedName>
    <definedName name="VAS073_F_Bendrosiossana13IsViso">'Forma 4'!$E$186</definedName>
    <definedName name="VAS073_F_Bendrosiossana141NuotekuSurinkimas">'Forma 4'!$J$186</definedName>
    <definedName name="VAS073_F_Bendrosiossana142NuotekuValymas">'Forma 4'!$K$186</definedName>
    <definedName name="VAS073_F_Bendrosiossana143NuotekuDumblo">'Forma 4'!$L$186</definedName>
    <definedName name="VAS073_F_Bendrosiossana14IsViso">'Forma 4'!$I$186</definedName>
    <definedName name="VAS073_F_Bendrosiossana15PavirsiniuNuoteku">'Forma 4'!$M$186</definedName>
    <definedName name="VAS073_F_Bendrosiossana16KitosReguliuojamosios">'Forma 4'!$N$186</definedName>
    <definedName name="VAS073_F_Bendrosiossana17KitosVeiklos">'Forma 4'!$Q$186</definedName>
    <definedName name="VAS073_F_Bendrosiossana1Apskaitosveikla1">'Forma 4'!$O$186</definedName>
    <definedName name="VAS073_F_Bendrosiossana1Kitareguliuoja1">'Forma 4'!$P$186</definedName>
    <definedName name="VAS073_F_Bendrupatalpus11IS">'Forma 4'!$D$188</definedName>
    <definedName name="VAS073_F_Bendrupatalpus131GeriamojoVandens">'Forma 4'!$F$188</definedName>
    <definedName name="VAS073_F_Bendrupatalpus132GeriamojoVandens">'Forma 4'!$G$188</definedName>
    <definedName name="VAS073_F_Bendrupatalpus133GeriamojoVandens">'Forma 4'!$H$188</definedName>
    <definedName name="VAS073_F_Bendrupatalpus13IsViso">'Forma 4'!$E$188</definedName>
    <definedName name="VAS073_F_Bendrupatalpus141NuotekuSurinkimas">'Forma 4'!$J$188</definedName>
    <definedName name="VAS073_F_Bendrupatalpus142NuotekuValymas">'Forma 4'!$K$188</definedName>
    <definedName name="VAS073_F_Bendrupatalpus143NuotekuDumblo">'Forma 4'!$L$188</definedName>
    <definedName name="VAS073_F_Bendrupatalpus14IsViso">'Forma 4'!$I$188</definedName>
    <definedName name="VAS073_F_Bendrupatalpus15PavirsiniuNuoteku">'Forma 4'!$M$188</definedName>
    <definedName name="VAS073_F_Bendrupatalpus16KitosReguliuojamosios">'Forma 4'!$N$188</definedName>
    <definedName name="VAS073_F_Bendrupatalpus17KitosVeiklos">'Forma 4'!$Q$188</definedName>
    <definedName name="VAS073_F_Bendrupatalpus1Apskaitosveikla1">'Forma 4'!$O$188</definedName>
    <definedName name="VAS073_F_Bendrupatalpus1Kitareguliuoja1">'Forma 4'!$P$188</definedName>
    <definedName name="VAS073_F_Cpunktui11IS">'Forma 4'!$D$142</definedName>
    <definedName name="VAS073_F_Cpunktui21IS">'Forma 4'!$D$145</definedName>
    <definedName name="VAS073_F_Cpunktui31IS">'Forma 4'!$D$148</definedName>
    <definedName name="VAS073_F_Cpunktui41IS">'Forma 4'!$D$150</definedName>
    <definedName name="VAS073_F_Cpunktui51IS">'Forma 4'!$D$157</definedName>
    <definedName name="VAS073_F_Cpunktui61IS">'Forma 4'!$D$162</definedName>
    <definedName name="VAS073_F_Cpunktui71IS">'Forma 4'!$D$166</definedName>
    <definedName name="VAS073_F_Cpunktui81IS">'Forma 4'!$D$169</definedName>
    <definedName name="VAS073_F_Darbdavioimoku11IS">'Forma 4'!$D$54</definedName>
    <definedName name="VAS073_F_Darbdavioimoku131GeriamojoVandens">'Forma 4'!$F$54</definedName>
    <definedName name="VAS073_F_Darbdavioimoku132GeriamojoVandens">'Forma 4'!$G$54</definedName>
    <definedName name="VAS073_F_Darbdavioimoku133GeriamojoVandens">'Forma 4'!$H$54</definedName>
    <definedName name="VAS073_F_Darbdavioimoku13IsViso">'Forma 4'!$E$54</definedName>
    <definedName name="VAS073_F_Darbdavioimoku141NuotekuSurinkimas">'Forma 4'!$J$54</definedName>
    <definedName name="VAS073_F_Darbdavioimoku142NuotekuValymas">'Forma 4'!$K$54</definedName>
    <definedName name="VAS073_F_Darbdavioimoku143NuotekuDumblo">'Forma 4'!$L$54</definedName>
    <definedName name="VAS073_F_Darbdavioimoku14IsViso">'Forma 4'!$I$54</definedName>
    <definedName name="VAS073_F_Darbdavioimoku15PavirsiniuNuoteku">'Forma 4'!$M$54</definedName>
    <definedName name="VAS073_F_Darbdavioimoku16KitosReguliuojamosios">'Forma 4'!$N$54</definedName>
    <definedName name="VAS073_F_Darbdavioimoku17KitosVeiklos">'Forma 4'!$Q$54</definedName>
    <definedName name="VAS073_F_Darbdavioimoku1Apskaitosveikla1">'Forma 4'!$O$54</definedName>
    <definedName name="VAS073_F_Darbdavioimoku1Kitareguliuoja1">'Forma 4'!$P$54</definedName>
    <definedName name="VAS073_F_Darbdavioimoku21IS">'Forma 4'!$D$108</definedName>
    <definedName name="VAS073_F_Darbdavioimoku231GeriamojoVandens">'Forma 4'!$F$108</definedName>
    <definedName name="VAS073_F_Darbdavioimoku232GeriamojoVandens">'Forma 4'!$G$108</definedName>
    <definedName name="VAS073_F_Darbdavioimoku233GeriamojoVandens">'Forma 4'!$H$108</definedName>
    <definedName name="VAS073_F_Darbdavioimoku23IsViso">'Forma 4'!$E$108</definedName>
    <definedName name="VAS073_F_Darbdavioimoku241NuotekuSurinkimas">'Forma 4'!$J$108</definedName>
    <definedName name="VAS073_F_Darbdavioimoku242NuotekuValymas">'Forma 4'!$K$108</definedName>
    <definedName name="VAS073_F_Darbdavioimoku243NuotekuDumblo">'Forma 4'!$L$108</definedName>
    <definedName name="VAS073_F_Darbdavioimoku24IsViso">'Forma 4'!$I$108</definedName>
    <definedName name="VAS073_F_Darbdavioimoku25PavirsiniuNuoteku">'Forma 4'!$M$108</definedName>
    <definedName name="VAS073_F_Darbdavioimoku26KitosReguliuojamosios">'Forma 4'!$N$108</definedName>
    <definedName name="VAS073_F_Darbdavioimoku27KitosVeiklos">'Forma 4'!$Q$108</definedName>
    <definedName name="VAS073_F_Darbdavioimoku2Apskaitosveikla1">'Forma 4'!$O$108</definedName>
    <definedName name="VAS073_F_Darbdavioimoku2Kitareguliuoja1">'Forma 4'!$P$108</definedName>
    <definedName name="VAS073_F_Darbdavioimoku31IS">'Forma 4'!$D$159</definedName>
    <definedName name="VAS073_F_Darbdavioimoku331GeriamojoVandens">'Forma 4'!$F$159</definedName>
    <definedName name="VAS073_F_Darbdavioimoku332GeriamojoVandens">'Forma 4'!$G$159</definedName>
    <definedName name="VAS073_F_Darbdavioimoku333GeriamojoVandens">'Forma 4'!$H$159</definedName>
    <definedName name="VAS073_F_Darbdavioimoku33IsViso">'Forma 4'!$E$159</definedName>
    <definedName name="VAS073_F_Darbdavioimoku341NuotekuSurinkimas">'Forma 4'!$J$159</definedName>
    <definedName name="VAS073_F_Darbdavioimoku342NuotekuValymas">'Forma 4'!$K$159</definedName>
    <definedName name="VAS073_F_Darbdavioimoku343NuotekuDumblo">'Forma 4'!$L$159</definedName>
    <definedName name="VAS073_F_Darbdavioimoku34IsViso">'Forma 4'!$I$159</definedName>
    <definedName name="VAS073_F_Darbdavioimoku35PavirsiniuNuoteku">'Forma 4'!$M$159</definedName>
    <definedName name="VAS073_F_Darbdavioimoku36KitosReguliuojamosios">'Forma 4'!$N$159</definedName>
    <definedName name="VAS073_F_Darbdavioimoku37KitosVeiklos">'Forma 4'!$Q$159</definedName>
    <definedName name="VAS073_F_Darbdavioimoku3Apskaitosveikla1">'Forma 4'!$O$159</definedName>
    <definedName name="VAS073_F_Darbdavioimoku3Kitareguliuoja1">'Forma 4'!$P$159</definedName>
    <definedName name="VAS073_F_Darbdavioimoku41IS">'Forma 4'!$D$203</definedName>
    <definedName name="VAS073_F_Darbdavioimoku431GeriamojoVandens">'Forma 4'!$F$203</definedName>
    <definedName name="VAS073_F_Darbdavioimoku432GeriamojoVandens">'Forma 4'!$G$203</definedName>
    <definedName name="VAS073_F_Darbdavioimoku433GeriamojoVandens">'Forma 4'!$H$203</definedName>
    <definedName name="VAS073_F_Darbdavioimoku43IsViso">'Forma 4'!$E$203</definedName>
    <definedName name="VAS073_F_Darbdavioimoku441NuotekuSurinkimas">'Forma 4'!$J$203</definedName>
    <definedName name="VAS073_F_Darbdavioimoku442NuotekuValymas">'Forma 4'!$K$203</definedName>
    <definedName name="VAS073_F_Darbdavioimoku443NuotekuDumblo">'Forma 4'!$L$203</definedName>
    <definedName name="VAS073_F_Darbdavioimoku44IsViso">'Forma 4'!$I$203</definedName>
    <definedName name="VAS073_F_Darbdavioimoku45PavirsiniuNuoteku">'Forma 4'!$M$203</definedName>
    <definedName name="VAS073_F_Darbdavioimoku46KitosReguliuojamosios">'Forma 4'!$N$203</definedName>
    <definedName name="VAS073_F_Darbdavioimoku47KitosVeiklos">'Forma 4'!$Q$203</definedName>
    <definedName name="VAS073_F_Darbdavioimoku4Apskaitosveikla1">'Forma 4'!$O$203</definedName>
    <definedName name="VAS073_F_Darbdavioimoku4Kitareguliuoja1">'Forma 4'!$P$203</definedName>
    <definedName name="VAS073_F_Darbosaugossan11IS">'Forma 4'!$D$55</definedName>
    <definedName name="VAS073_F_Darbosaugossan131GeriamojoVandens">'Forma 4'!$F$55</definedName>
    <definedName name="VAS073_F_Darbosaugossan132GeriamojoVandens">'Forma 4'!$G$55</definedName>
    <definedName name="VAS073_F_Darbosaugossan133GeriamojoVandens">'Forma 4'!$H$55</definedName>
    <definedName name="VAS073_F_Darbosaugossan13IsViso">'Forma 4'!$E$55</definedName>
    <definedName name="VAS073_F_Darbosaugossan141NuotekuSurinkimas">'Forma 4'!$J$55</definedName>
    <definedName name="VAS073_F_Darbosaugossan142NuotekuValymas">'Forma 4'!$K$55</definedName>
    <definedName name="VAS073_F_Darbosaugossan143NuotekuDumblo">'Forma 4'!$L$55</definedName>
    <definedName name="VAS073_F_Darbosaugossan14IsViso">'Forma 4'!$I$55</definedName>
    <definedName name="VAS073_F_Darbosaugossan15PavirsiniuNuoteku">'Forma 4'!$M$55</definedName>
    <definedName name="VAS073_F_Darbosaugossan16KitosReguliuojamosios">'Forma 4'!$N$55</definedName>
    <definedName name="VAS073_F_Darbosaugossan17KitosVeiklos">'Forma 4'!$Q$55</definedName>
    <definedName name="VAS073_F_Darbosaugossan1Apskaitosveikla1">'Forma 4'!$O$55</definedName>
    <definedName name="VAS073_F_Darbosaugossan1Kitareguliuoja1">'Forma 4'!$P$55</definedName>
    <definedName name="VAS073_F_Darbosaugossan21IS">'Forma 4'!$D$109</definedName>
    <definedName name="VAS073_F_Darbosaugossan231GeriamojoVandens">'Forma 4'!$F$109</definedName>
    <definedName name="VAS073_F_Darbosaugossan232GeriamojoVandens">'Forma 4'!$G$109</definedName>
    <definedName name="VAS073_F_Darbosaugossan233GeriamojoVandens">'Forma 4'!$H$109</definedName>
    <definedName name="VAS073_F_Darbosaugossan23IsViso">'Forma 4'!$E$109</definedName>
    <definedName name="VAS073_F_Darbosaugossan241NuotekuSurinkimas">'Forma 4'!$J$109</definedName>
    <definedName name="VAS073_F_Darbosaugossan242NuotekuValymas">'Forma 4'!$K$109</definedName>
    <definedName name="VAS073_F_Darbosaugossan243NuotekuDumblo">'Forma 4'!$L$109</definedName>
    <definedName name="VAS073_F_Darbosaugossan24IsViso">'Forma 4'!$I$109</definedName>
    <definedName name="VAS073_F_Darbosaugossan25PavirsiniuNuoteku">'Forma 4'!$M$109</definedName>
    <definedName name="VAS073_F_Darbosaugossan26KitosReguliuojamosios">'Forma 4'!$N$109</definedName>
    <definedName name="VAS073_F_Darbosaugossan27KitosVeiklos">'Forma 4'!$Q$109</definedName>
    <definedName name="VAS073_F_Darbosaugossan2Apskaitosveikla1">'Forma 4'!$O$109</definedName>
    <definedName name="VAS073_F_Darbosaugossan2Kitareguliuoja1">'Forma 4'!$P$109</definedName>
    <definedName name="VAS073_F_Darbosaugossan31IS">'Forma 4'!$D$160</definedName>
    <definedName name="VAS073_F_Darbosaugossan331GeriamojoVandens">'Forma 4'!$F$160</definedName>
    <definedName name="VAS073_F_Darbosaugossan332GeriamojoVandens">'Forma 4'!$G$160</definedName>
    <definedName name="VAS073_F_Darbosaugossan333GeriamojoVandens">'Forma 4'!$H$160</definedName>
    <definedName name="VAS073_F_Darbosaugossan33IsViso">'Forma 4'!$E$160</definedName>
    <definedName name="VAS073_F_Darbosaugossan341NuotekuSurinkimas">'Forma 4'!$J$160</definedName>
    <definedName name="VAS073_F_Darbosaugossan342NuotekuValymas">'Forma 4'!$K$160</definedName>
    <definedName name="VAS073_F_Darbosaugossan343NuotekuDumblo">'Forma 4'!$L$160</definedName>
    <definedName name="VAS073_F_Darbosaugossan34IsViso">'Forma 4'!$I$160</definedName>
    <definedName name="VAS073_F_Darbosaugossan35PavirsiniuNuoteku">'Forma 4'!$M$160</definedName>
    <definedName name="VAS073_F_Darbosaugossan36KitosReguliuojamosios">'Forma 4'!$N$160</definedName>
    <definedName name="VAS073_F_Darbosaugossan37KitosVeiklos">'Forma 4'!$Q$160</definedName>
    <definedName name="VAS073_F_Darbosaugossan3Apskaitosveikla1">'Forma 4'!$O$160</definedName>
    <definedName name="VAS073_F_Darbosaugossan3Kitareguliuoja1">'Forma 4'!$P$160</definedName>
    <definedName name="VAS073_F_Darbosaugossan41IS">'Forma 4'!$D$204</definedName>
    <definedName name="VAS073_F_Darbosaugossan431GeriamojoVandens">'Forma 4'!$F$204</definedName>
    <definedName name="VAS073_F_Darbosaugossan432GeriamojoVandens">'Forma 4'!$G$204</definedName>
    <definedName name="VAS073_F_Darbosaugossan433GeriamojoVandens">'Forma 4'!$H$204</definedName>
    <definedName name="VAS073_F_Darbosaugossan43IsViso">'Forma 4'!$E$204</definedName>
    <definedName name="VAS073_F_Darbosaugossan441NuotekuSurinkimas">'Forma 4'!$J$204</definedName>
    <definedName name="VAS073_F_Darbosaugossan442NuotekuValymas">'Forma 4'!$K$204</definedName>
    <definedName name="VAS073_F_Darbosaugossan443NuotekuDumblo">'Forma 4'!$L$204</definedName>
    <definedName name="VAS073_F_Darbosaugossan44IsViso">'Forma 4'!$I$204</definedName>
    <definedName name="VAS073_F_Darbosaugossan45PavirsiniuNuoteku">'Forma 4'!$M$204</definedName>
    <definedName name="VAS073_F_Darbosaugossan46KitosReguliuojamosios">'Forma 4'!$N$204</definedName>
    <definedName name="VAS073_F_Darbosaugossan47KitosVeiklos">'Forma 4'!$Q$204</definedName>
    <definedName name="VAS073_F_Darbosaugossan4Apskaitosveikla1">'Forma 4'!$O$204</definedName>
    <definedName name="VAS073_F_Darbosaugossan4Kitareguliuoja1">'Forma 4'!$P$204</definedName>
    <definedName name="VAS073_F_Darbouzmokesci11IS">'Forma 4'!$D$21</definedName>
    <definedName name="VAS073_F_Darbouzmokesci131GeriamojoVandens">'Forma 4'!$F$21</definedName>
    <definedName name="VAS073_F_Darbouzmokesci132GeriamojoVandens">'Forma 4'!$G$21</definedName>
    <definedName name="VAS073_F_Darbouzmokesci133GeriamojoVandens">'Forma 4'!$H$21</definedName>
    <definedName name="VAS073_F_Darbouzmokesci13IsViso">'Forma 4'!$E$21</definedName>
    <definedName name="VAS073_F_Darbouzmokesci141NuotekuSurinkimas">'Forma 4'!$J$21</definedName>
    <definedName name="VAS073_F_Darbouzmokesci142NuotekuValymas">'Forma 4'!$K$21</definedName>
    <definedName name="VAS073_F_Darbouzmokesci143NuotekuDumblo">'Forma 4'!$L$21</definedName>
    <definedName name="VAS073_F_Darbouzmokesci14IsViso">'Forma 4'!$I$21</definedName>
    <definedName name="VAS073_F_Darbouzmokesci15PavirsiniuNuoteku">'Forma 4'!$M$21</definedName>
    <definedName name="VAS073_F_Darbouzmokesci16KitosReguliuojamosios">'Forma 4'!$N$21</definedName>
    <definedName name="VAS073_F_Darbouzmokesci17KitosVeiklos">'Forma 4'!$Q$21</definedName>
    <definedName name="VAS073_F_Darbouzmokesci1Apskaitosveikla1">'Forma 4'!$O$21</definedName>
    <definedName name="VAS073_F_Darbouzmokesci1Kitareguliuoja1">'Forma 4'!$P$21</definedName>
    <definedName name="VAS073_F_Darbouzmokesci21IS">'Forma 4'!$D$53</definedName>
    <definedName name="VAS073_F_Darbouzmokesci231GeriamojoVandens">'Forma 4'!$F$53</definedName>
    <definedName name="VAS073_F_Darbouzmokesci232GeriamojoVandens">'Forma 4'!$G$53</definedName>
    <definedName name="VAS073_F_Darbouzmokesci233GeriamojoVandens">'Forma 4'!$H$53</definedName>
    <definedName name="VAS073_F_Darbouzmokesci23IsViso">'Forma 4'!$E$53</definedName>
    <definedName name="VAS073_F_Darbouzmokesci241NuotekuSurinkimas">'Forma 4'!$J$53</definedName>
    <definedName name="VAS073_F_Darbouzmokesci242NuotekuValymas">'Forma 4'!$K$53</definedName>
    <definedName name="VAS073_F_Darbouzmokesci243NuotekuDumblo">'Forma 4'!$L$53</definedName>
    <definedName name="VAS073_F_Darbouzmokesci24IsViso">'Forma 4'!$I$53</definedName>
    <definedName name="VAS073_F_Darbouzmokesci25PavirsiniuNuoteku">'Forma 4'!$M$53</definedName>
    <definedName name="VAS073_F_Darbouzmokesci26KitosReguliuojamosios">'Forma 4'!$N$53</definedName>
    <definedName name="VAS073_F_Darbouzmokesci27KitosVeiklos">'Forma 4'!$Q$53</definedName>
    <definedName name="VAS073_F_Darbouzmokesci2Apskaitosveikla1">'Forma 4'!$O$53</definedName>
    <definedName name="VAS073_F_Darbouzmokesci2Kitareguliuoja1">'Forma 4'!$P$53</definedName>
    <definedName name="VAS073_F_Darbouzmokesci31IS">'Forma 4'!$D$107</definedName>
    <definedName name="VAS073_F_Darbouzmokesci331GeriamojoVandens">'Forma 4'!$F$107</definedName>
    <definedName name="VAS073_F_Darbouzmokesci332GeriamojoVandens">'Forma 4'!$G$107</definedName>
    <definedName name="VAS073_F_Darbouzmokesci333GeriamojoVandens">'Forma 4'!$H$107</definedName>
    <definedName name="VAS073_F_Darbouzmokesci33IsViso">'Forma 4'!$E$107</definedName>
    <definedName name="VAS073_F_Darbouzmokesci341NuotekuSurinkimas">'Forma 4'!$J$107</definedName>
    <definedName name="VAS073_F_Darbouzmokesci342NuotekuValymas">'Forma 4'!$K$107</definedName>
    <definedName name="VAS073_F_Darbouzmokesci343NuotekuDumblo">'Forma 4'!$L$107</definedName>
    <definedName name="VAS073_F_Darbouzmokesci34IsViso">'Forma 4'!$I$107</definedName>
    <definedName name="VAS073_F_Darbouzmokesci35PavirsiniuNuoteku">'Forma 4'!$M$107</definedName>
    <definedName name="VAS073_F_Darbouzmokesci36KitosReguliuojamosios">'Forma 4'!$N$107</definedName>
    <definedName name="VAS073_F_Darbouzmokesci37KitosVeiklos">'Forma 4'!$Q$107</definedName>
    <definedName name="VAS073_F_Darbouzmokesci3Apskaitosveikla1">'Forma 4'!$O$107</definedName>
    <definedName name="VAS073_F_Darbouzmokesci3Kitareguliuoja1">'Forma 4'!$P$107</definedName>
    <definedName name="VAS073_F_Darbouzmokesci41IS">'Forma 4'!$D$158</definedName>
    <definedName name="VAS073_F_Darbouzmokesci431GeriamojoVandens">'Forma 4'!$F$158</definedName>
    <definedName name="VAS073_F_Darbouzmokesci432GeriamojoVandens">'Forma 4'!$G$158</definedName>
    <definedName name="VAS073_F_Darbouzmokesci433GeriamojoVandens">'Forma 4'!$H$158</definedName>
    <definedName name="VAS073_F_Darbouzmokesci43IsViso">'Forma 4'!$E$158</definedName>
    <definedName name="VAS073_F_Darbouzmokesci441NuotekuSurinkimas">'Forma 4'!$J$158</definedName>
    <definedName name="VAS073_F_Darbouzmokesci442NuotekuValymas">'Forma 4'!$K$158</definedName>
    <definedName name="VAS073_F_Darbouzmokesci443NuotekuDumblo">'Forma 4'!$L$158</definedName>
    <definedName name="VAS073_F_Darbouzmokesci44IsViso">'Forma 4'!$I$158</definedName>
    <definedName name="VAS073_F_Darbouzmokesci45PavirsiniuNuoteku">'Forma 4'!$M$158</definedName>
    <definedName name="VAS073_F_Darbouzmokesci46KitosReguliuojamosios">'Forma 4'!$N$158</definedName>
    <definedName name="VAS073_F_Darbouzmokesci47KitosVeiklos">'Forma 4'!$Q$158</definedName>
    <definedName name="VAS073_F_Darbouzmokesci4Apskaitosveikla1">'Forma 4'!$O$158</definedName>
    <definedName name="VAS073_F_Darbouzmokesci4Kitareguliuoja1">'Forma 4'!$P$158</definedName>
    <definedName name="VAS073_F_Darbouzmokesci51IS">'Forma 4'!$D$202</definedName>
    <definedName name="VAS073_F_Darbouzmokesci531GeriamojoVandens">'Forma 4'!$F$202</definedName>
    <definedName name="VAS073_F_Darbouzmokesci532GeriamojoVandens">'Forma 4'!$G$202</definedName>
    <definedName name="VAS073_F_Darbouzmokesci533GeriamojoVandens">'Forma 4'!$H$202</definedName>
    <definedName name="VAS073_F_Darbouzmokesci53IsViso">'Forma 4'!$E$202</definedName>
    <definedName name="VAS073_F_Darbouzmokesci541NuotekuSurinkimas">'Forma 4'!$J$202</definedName>
    <definedName name="VAS073_F_Darbouzmokesci542NuotekuValymas">'Forma 4'!$K$202</definedName>
    <definedName name="VAS073_F_Darbouzmokesci543NuotekuDumblo">'Forma 4'!$L$202</definedName>
    <definedName name="VAS073_F_Darbouzmokesci54IsViso">'Forma 4'!$I$202</definedName>
    <definedName name="VAS073_F_Darbouzmokesci55PavirsiniuNuoteku">'Forma 4'!$M$202</definedName>
    <definedName name="VAS073_F_Darbouzmokesci56KitosReguliuojamosios">'Forma 4'!$N$202</definedName>
    <definedName name="VAS073_F_Darbouzmokesci57KitosVeiklos">'Forma 4'!$Q$202</definedName>
    <definedName name="VAS073_F_Darbouzmokesci5Apskaitosveikla1">'Forma 4'!$O$202</definedName>
    <definedName name="VAS073_F_Darbouzmokesci5Kitareguliuoja1">'Forma 4'!$P$202</definedName>
    <definedName name="VAS073_F_Draudimosanaud11IS">'Forma 4'!$D$84</definedName>
    <definedName name="VAS073_F_Draudimosanaud131GeriamojoVandens">'Forma 4'!$F$84</definedName>
    <definedName name="VAS073_F_Draudimosanaud132GeriamojoVandens">'Forma 4'!$G$84</definedName>
    <definedName name="VAS073_F_Draudimosanaud133GeriamojoVandens">'Forma 4'!$H$84</definedName>
    <definedName name="VAS073_F_Draudimosanaud13IsViso">'Forma 4'!$E$84</definedName>
    <definedName name="VAS073_F_Draudimosanaud141NuotekuSurinkimas">'Forma 4'!$J$84</definedName>
    <definedName name="VAS073_F_Draudimosanaud142NuotekuValymas">'Forma 4'!$K$84</definedName>
    <definedName name="VAS073_F_Draudimosanaud143NuotekuDumblo">'Forma 4'!$L$84</definedName>
    <definedName name="VAS073_F_Draudimosanaud14IsViso">'Forma 4'!$I$84</definedName>
    <definedName name="VAS073_F_Draudimosanaud15PavirsiniuNuoteku">'Forma 4'!$M$84</definedName>
    <definedName name="VAS073_F_Draudimosanaud16KitosReguliuojamosios">'Forma 4'!$N$84</definedName>
    <definedName name="VAS073_F_Draudimosanaud17KitosVeiklos">'Forma 4'!$Q$84</definedName>
    <definedName name="VAS073_F_Draudimosanaud1Apskaitosveikla1">'Forma 4'!$O$84</definedName>
    <definedName name="VAS073_F_Draudimosanaud1Kitareguliuoja1">'Forma 4'!$P$84</definedName>
    <definedName name="VAS073_F_Draudimosanaud21IS">'Forma 4'!$D$136</definedName>
    <definedName name="VAS073_F_Draudimosanaud231GeriamojoVandens">'Forma 4'!$F$136</definedName>
    <definedName name="VAS073_F_Draudimosanaud232GeriamojoVandens">'Forma 4'!$G$136</definedName>
    <definedName name="VAS073_F_Draudimosanaud233GeriamojoVandens">'Forma 4'!$H$136</definedName>
    <definedName name="VAS073_F_Draudimosanaud23IsViso">'Forma 4'!$E$136</definedName>
    <definedName name="VAS073_F_Draudimosanaud241NuotekuSurinkimas">'Forma 4'!$J$136</definedName>
    <definedName name="VAS073_F_Draudimosanaud242NuotekuValymas">'Forma 4'!$K$136</definedName>
    <definedName name="VAS073_F_Draudimosanaud243NuotekuDumblo">'Forma 4'!$L$136</definedName>
    <definedName name="VAS073_F_Draudimosanaud24IsViso">'Forma 4'!$I$136</definedName>
    <definedName name="VAS073_F_Draudimosanaud25PavirsiniuNuoteku">'Forma 4'!$M$136</definedName>
    <definedName name="VAS073_F_Draudimosanaud26KitosReguliuojamosios">'Forma 4'!$N$136</definedName>
    <definedName name="VAS073_F_Draudimosanaud27KitosVeiklos">'Forma 4'!$Q$136</definedName>
    <definedName name="VAS073_F_Draudimosanaud2Apskaitosveikla1">'Forma 4'!$O$136</definedName>
    <definedName name="VAS073_F_Draudimosanaud2Kitareguliuoja1">'Forma 4'!$P$136</definedName>
    <definedName name="VAS073_F_Draudimosanaud31IS">'Forma 4'!$D$232</definedName>
    <definedName name="VAS073_F_Draudimosanaud331GeriamojoVandens">'Forma 4'!$F$232</definedName>
    <definedName name="VAS073_F_Draudimosanaud332GeriamojoVandens">'Forma 4'!$G$232</definedName>
    <definedName name="VAS073_F_Draudimosanaud333GeriamojoVandens">'Forma 4'!$H$232</definedName>
    <definedName name="VAS073_F_Draudimosanaud33IsViso">'Forma 4'!$E$232</definedName>
    <definedName name="VAS073_F_Draudimosanaud341NuotekuSurinkimas">'Forma 4'!$J$232</definedName>
    <definedName name="VAS073_F_Draudimosanaud342NuotekuValymas">'Forma 4'!$K$232</definedName>
    <definedName name="VAS073_F_Draudimosanaud343NuotekuDumblo">'Forma 4'!$L$232</definedName>
    <definedName name="VAS073_F_Draudimosanaud34IsViso">'Forma 4'!$I$232</definedName>
    <definedName name="VAS073_F_Draudimosanaud35PavirsiniuNuoteku">'Forma 4'!$M$232</definedName>
    <definedName name="VAS073_F_Draudimosanaud36KitosReguliuojamosios">'Forma 4'!$N$232</definedName>
    <definedName name="VAS073_F_Draudimosanaud37KitosVeiklos">'Forma 4'!$Q$232</definedName>
    <definedName name="VAS073_F_Draudimosanaud3Apskaitosveikla1">'Forma 4'!$O$232</definedName>
    <definedName name="VAS073_F_Draudimosanaud3Kitareguliuoja1">'Forma 4'!$P$232</definedName>
    <definedName name="VAS073_F_Dumblotvarkymo11IS">'Forma 4'!$D$33</definedName>
    <definedName name="VAS073_F_Dumblotvarkymo131GeriamojoVandens">'Forma 4'!$F$33</definedName>
    <definedName name="VAS073_F_Dumblotvarkymo132GeriamojoVandens">'Forma 4'!$G$33</definedName>
    <definedName name="VAS073_F_Dumblotvarkymo133GeriamojoVandens">'Forma 4'!$H$33</definedName>
    <definedName name="VAS073_F_Dumblotvarkymo13IsViso">'Forma 4'!$E$33</definedName>
    <definedName name="VAS073_F_Dumblotvarkymo141NuotekuSurinkimas">'Forma 4'!$J$33</definedName>
    <definedName name="VAS073_F_Dumblotvarkymo142NuotekuValymas">'Forma 4'!$K$33</definedName>
    <definedName name="VAS073_F_Dumblotvarkymo143NuotekuDumblo">'Forma 4'!$L$33</definedName>
    <definedName name="VAS073_F_Dumblotvarkymo14IsViso">'Forma 4'!$I$33</definedName>
    <definedName name="VAS073_F_Dumblotvarkymo15PavirsiniuNuoteku">'Forma 4'!$M$33</definedName>
    <definedName name="VAS073_F_Dumblotvarkymo16KitosReguliuojamosios">'Forma 4'!$N$33</definedName>
    <definedName name="VAS073_F_Dumblotvarkymo17KitosVeiklos">'Forma 4'!$Q$33</definedName>
    <definedName name="VAS073_F_Dumblotvarkymo1Apskaitosveikla1">'Forma 4'!$O$33</definedName>
    <definedName name="VAS073_F_Dumblotvarkymo1Kitareguliuoja1">'Forma 4'!$P$33</definedName>
    <definedName name="VAS073_F_Einamojoremont11IS">'Forma 4'!$D$16</definedName>
    <definedName name="VAS073_F_Einamojoremont131GeriamojoVandens">'Forma 4'!$F$16</definedName>
    <definedName name="VAS073_F_Einamojoremont132GeriamojoVandens">'Forma 4'!$G$16</definedName>
    <definedName name="VAS073_F_Einamojoremont133GeriamojoVandens">'Forma 4'!$H$16</definedName>
    <definedName name="VAS073_F_Einamojoremont13IsViso">'Forma 4'!$E$16</definedName>
    <definedName name="VAS073_F_Einamojoremont141NuotekuSurinkimas">'Forma 4'!$J$16</definedName>
    <definedName name="VAS073_F_Einamojoremont142NuotekuValymas">'Forma 4'!$K$16</definedName>
    <definedName name="VAS073_F_Einamojoremont143NuotekuDumblo">'Forma 4'!$L$16</definedName>
    <definedName name="VAS073_F_Einamojoremont14IsViso">'Forma 4'!$I$16</definedName>
    <definedName name="VAS073_F_Einamojoremont15PavirsiniuNuoteku">'Forma 4'!$M$16</definedName>
    <definedName name="VAS073_F_Einamojoremont16KitosReguliuojamosios">'Forma 4'!$N$16</definedName>
    <definedName name="VAS073_F_Einamojoremont17KitosVeiklos">'Forma 4'!$Q$16</definedName>
    <definedName name="VAS073_F_Einamojoremont1Apskaitosveikla1">'Forma 4'!$O$16</definedName>
    <definedName name="VAS073_F_Einamojoremont1Kitareguliuoja1">'Forma 4'!$P$16</definedName>
    <definedName name="VAS073_F_Einamojoremont21IS">'Forma 4'!$D$45</definedName>
    <definedName name="VAS073_F_Einamojoremont231GeriamojoVandens">'Forma 4'!$F$45</definedName>
    <definedName name="VAS073_F_Einamojoremont232GeriamojoVandens">'Forma 4'!$G$45</definedName>
    <definedName name="VAS073_F_Einamojoremont233GeriamojoVandens">'Forma 4'!$H$45</definedName>
    <definedName name="VAS073_F_Einamojoremont23IsViso">'Forma 4'!$E$45</definedName>
    <definedName name="VAS073_F_Einamojoremont241NuotekuSurinkimas">'Forma 4'!$J$45</definedName>
    <definedName name="VAS073_F_Einamojoremont242NuotekuValymas">'Forma 4'!$K$45</definedName>
    <definedName name="VAS073_F_Einamojoremont243NuotekuDumblo">'Forma 4'!$L$45</definedName>
    <definedName name="VAS073_F_Einamojoremont24IsViso">'Forma 4'!$I$45</definedName>
    <definedName name="VAS073_F_Einamojoremont25PavirsiniuNuoteku">'Forma 4'!$M$45</definedName>
    <definedName name="VAS073_F_Einamojoremont26KitosReguliuojamosios">'Forma 4'!$N$45</definedName>
    <definedName name="VAS073_F_Einamojoremont27KitosVeiklos">'Forma 4'!$Q$45</definedName>
    <definedName name="VAS073_F_Einamojoremont2Apskaitosveikla1">'Forma 4'!$O$45</definedName>
    <definedName name="VAS073_F_Einamojoremont2Kitareguliuoja1">'Forma 4'!$P$45</definedName>
    <definedName name="VAS073_F_Einamojoremont31IS">'Forma 4'!$D$99</definedName>
    <definedName name="VAS073_F_Einamojoremont331GeriamojoVandens">'Forma 4'!$F$99</definedName>
    <definedName name="VAS073_F_Einamojoremont332GeriamojoVandens">'Forma 4'!$G$99</definedName>
    <definedName name="VAS073_F_Einamojoremont333GeriamojoVandens">'Forma 4'!$H$99</definedName>
    <definedName name="VAS073_F_Einamojoremont33IsViso">'Forma 4'!$E$99</definedName>
    <definedName name="VAS073_F_Einamojoremont341NuotekuSurinkimas">'Forma 4'!$J$99</definedName>
    <definedName name="VAS073_F_Einamojoremont342NuotekuValymas">'Forma 4'!$K$99</definedName>
    <definedName name="VAS073_F_Einamojoremont343NuotekuDumblo">'Forma 4'!$L$99</definedName>
    <definedName name="VAS073_F_Einamojoremont34IsViso">'Forma 4'!$I$99</definedName>
    <definedName name="VAS073_F_Einamojoremont35PavirsiniuNuoteku">'Forma 4'!$M$99</definedName>
    <definedName name="VAS073_F_Einamojoremont36KitosReguliuojamosios">'Forma 4'!$N$99</definedName>
    <definedName name="VAS073_F_Einamojoremont37KitosVeiklos">'Forma 4'!$Q$99</definedName>
    <definedName name="VAS073_F_Einamojoremont3Apskaitosveikla1">'Forma 4'!$O$99</definedName>
    <definedName name="VAS073_F_Einamojoremont3Kitareguliuoja1">'Forma 4'!$P$99</definedName>
    <definedName name="VAS073_F_Einamojoremont41IS">'Forma 4'!$D$194</definedName>
    <definedName name="VAS073_F_Einamojoremont431GeriamojoVandens">'Forma 4'!$F$194</definedName>
    <definedName name="VAS073_F_Einamojoremont432GeriamojoVandens">'Forma 4'!$G$194</definedName>
    <definedName name="VAS073_F_Einamojoremont433GeriamojoVandens">'Forma 4'!$H$194</definedName>
    <definedName name="VAS073_F_Einamojoremont43IsViso">'Forma 4'!$E$194</definedName>
    <definedName name="VAS073_F_Einamojoremont441NuotekuSurinkimas">'Forma 4'!$J$194</definedName>
    <definedName name="VAS073_F_Einamojoremont442NuotekuValymas">'Forma 4'!$K$194</definedName>
    <definedName name="VAS073_F_Einamojoremont443NuotekuDumblo">'Forma 4'!$L$194</definedName>
    <definedName name="VAS073_F_Einamojoremont44IsViso">'Forma 4'!$I$194</definedName>
    <definedName name="VAS073_F_Einamojoremont45PavirsiniuNuoteku">'Forma 4'!$M$194</definedName>
    <definedName name="VAS073_F_Einamojoremont46KitosReguliuojamosios">'Forma 4'!$N$194</definedName>
    <definedName name="VAS073_F_Einamojoremont47KitosVeiklos">'Forma 4'!$Q$194</definedName>
    <definedName name="VAS073_F_Einamojoremont4Apskaitosveikla1">'Forma 4'!$O$194</definedName>
    <definedName name="VAS073_F_Einamojoremont4Kitareguliuoja1">'Forma 4'!$P$194</definedName>
    <definedName name="VAS073_F_Elektrosenergi11IS">'Forma 4'!$D$13</definedName>
    <definedName name="VAS073_F_Elektrosenergi131GeriamojoVandens">'Forma 4'!$F$13</definedName>
    <definedName name="VAS073_F_Elektrosenergi132GeriamojoVandens">'Forma 4'!$G$13</definedName>
    <definedName name="VAS073_F_Elektrosenergi133GeriamojoVandens">'Forma 4'!$H$13</definedName>
    <definedName name="VAS073_F_Elektrosenergi13IsViso">'Forma 4'!$E$13</definedName>
    <definedName name="VAS073_F_Elektrosenergi141NuotekuSurinkimas">'Forma 4'!$J$13</definedName>
    <definedName name="VAS073_F_Elektrosenergi142NuotekuValymas">'Forma 4'!$K$13</definedName>
    <definedName name="VAS073_F_Elektrosenergi143NuotekuDumblo">'Forma 4'!$L$13</definedName>
    <definedName name="VAS073_F_Elektrosenergi14IsViso">'Forma 4'!$I$13</definedName>
    <definedName name="VAS073_F_Elektrosenergi15PavirsiniuNuoteku">'Forma 4'!$M$13</definedName>
    <definedName name="VAS073_F_Elektrosenergi16KitosReguliuojamosios">'Forma 4'!$N$13</definedName>
    <definedName name="VAS073_F_Elektrosenergi17KitosVeiklos">'Forma 4'!$Q$13</definedName>
    <definedName name="VAS073_F_Elektrosenergi1Apskaitosveikla1">'Forma 4'!$O$13</definedName>
    <definedName name="VAS073_F_Elektrosenergi1Kitareguliuoja1">'Forma 4'!$P$13</definedName>
    <definedName name="VAS073_F_Elektrosenergi21IS">'Forma 4'!$D$14</definedName>
    <definedName name="VAS073_F_Elektrosenergi231GeriamojoVandens">'Forma 4'!$F$14</definedName>
    <definedName name="VAS073_F_Elektrosenergi232GeriamojoVandens">'Forma 4'!$G$14</definedName>
    <definedName name="VAS073_F_Elektrosenergi233GeriamojoVandens">'Forma 4'!$H$14</definedName>
    <definedName name="VAS073_F_Elektrosenergi23IsViso">'Forma 4'!$E$14</definedName>
    <definedName name="VAS073_F_Elektrosenergi241NuotekuSurinkimas">'Forma 4'!$J$14</definedName>
    <definedName name="VAS073_F_Elektrosenergi242NuotekuValymas">'Forma 4'!$K$14</definedName>
    <definedName name="VAS073_F_Elektrosenergi243NuotekuDumblo">'Forma 4'!$L$14</definedName>
    <definedName name="VAS073_F_Elektrosenergi24IsViso">'Forma 4'!$I$14</definedName>
    <definedName name="VAS073_F_Elektrosenergi25PavirsiniuNuoteku">'Forma 4'!$M$14</definedName>
    <definedName name="VAS073_F_Elektrosenergi26KitosReguliuojamosios">'Forma 4'!$N$14</definedName>
    <definedName name="VAS073_F_Elektrosenergi27KitosVeiklos">'Forma 4'!$Q$14</definedName>
    <definedName name="VAS073_F_Elektrosenergi2Apskaitosveikla1">'Forma 4'!$O$14</definedName>
    <definedName name="VAS073_F_Elektrosenergi2Kitareguliuoja1">'Forma 4'!$P$14</definedName>
    <definedName name="VAS073_F_Elektrosenergi31IS">'Forma 4'!$D$34</definedName>
    <definedName name="VAS073_F_Elektrosenergi331GeriamojoVandens">'Forma 4'!$F$34</definedName>
    <definedName name="VAS073_F_Elektrosenergi332GeriamojoVandens">'Forma 4'!$G$34</definedName>
    <definedName name="VAS073_F_Elektrosenergi333GeriamojoVandens">'Forma 4'!$H$34</definedName>
    <definedName name="VAS073_F_Elektrosenergi33IsViso">'Forma 4'!$E$34</definedName>
    <definedName name="VAS073_F_Elektrosenergi341NuotekuSurinkimas">'Forma 4'!$J$34</definedName>
    <definedName name="VAS073_F_Elektrosenergi342NuotekuValymas">'Forma 4'!$K$34</definedName>
    <definedName name="VAS073_F_Elektrosenergi343NuotekuDumblo">'Forma 4'!$L$34</definedName>
    <definedName name="VAS073_F_Elektrosenergi34IsViso">'Forma 4'!$I$34</definedName>
    <definedName name="VAS073_F_Elektrosenergi35PavirsiniuNuoteku">'Forma 4'!$M$34</definedName>
    <definedName name="VAS073_F_Elektrosenergi36KitosReguliuojamosios">'Forma 4'!$N$34</definedName>
    <definedName name="VAS073_F_Elektrosenergi37KitosVeiklos">'Forma 4'!$Q$34</definedName>
    <definedName name="VAS073_F_Elektrosenergi3Apskaitosveikla1">'Forma 4'!$O$34</definedName>
    <definedName name="VAS073_F_Elektrosenergi3Kitareguliuoja1">'Forma 4'!$P$34</definedName>
    <definedName name="VAS073_F_Elektrosenergi41IS">'Forma 4'!$D$35</definedName>
    <definedName name="VAS073_F_Elektrosenergi431GeriamojoVandens">'Forma 4'!$F$35</definedName>
    <definedName name="VAS073_F_Elektrosenergi432GeriamojoVandens">'Forma 4'!$G$35</definedName>
    <definedName name="VAS073_F_Elektrosenergi433GeriamojoVandens">'Forma 4'!$H$35</definedName>
    <definedName name="VAS073_F_Elektrosenergi43IsViso">'Forma 4'!$E$35</definedName>
    <definedName name="VAS073_F_Elektrosenergi441NuotekuSurinkimas">'Forma 4'!$J$35</definedName>
    <definedName name="VAS073_F_Elektrosenergi442NuotekuValymas">'Forma 4'!$K$35</definedName>
    <definedName name="VAS073_F_Elektrosenergi443NuotekuDumblo">'Forma 4'!$L$35</definedName>
    <definedName name="VAS073_F_Elektrosenergi44IsViso">'Forma 4'!$I$35</definedName>
    <definedName name="VAS073_F_Elektrosenergi45PavirsiniuNuoteku">'Forma 4'!$M$35</definedName>
    <definedName name="VAS073_F_Elektrosenergi46KitosReguliuojamosios">'Forma 4'!$N$35</definedName>
    <definedName name="VAS073_F_Elektrosenergi47KitosVeiklos">'Forma 4'!$Q$35</definedName>
    <definedName name="VAS073_F_Elektrosenergi4Apskaitosveikla1">'Forma 4'!$O$35</definedName>
    <definedName name="VAS073_F_Elektrosenergi4Kitareguliuoja1">'Forma 4'!$P$35</definedName>
    <definedName name="VAS073_F_Elektrosenergi51IS">'Forma 4'!$D$91</definedName>
    <definedName name="VAS073_F_Elektrosenergi531GeriamojoVandens">'Forma 4'!$F$91</definedName>
    <definedName name="VAS073_F_Elektrosenergi532GeriamojoVandens">'Forma 4'!$G$91</definedName>
    <definedName name="VAS073_F_Elektrosenergi533GeriamojoVandens">'Forma 4'!$H$91</definedName>
    <definedName name="VAS073_F_Elektrosenergi53IsViso">'Forma 4'!$E$91</definedName>
    <definedName name="VAS073_F_Elektrosenergi541NuotekuSurinkimas">'Forma 4'!$J$91</definedName>
    <definedName name="VAS073_F_Elektrosenergi542NuotekuValymas">'Forma 4'!$K$91</definedName>
    <definedName name="VAS073_F_Elektrosenergi543NuotekuDumblo">'Forma 4'!$L$91</definedName>
    <definedName name="VAS073_F_Elektrosenergi54IsViso">'Forma 4'!$I$91</definedName>
    <definedName name="VAS073_F_Elektrosenergi55PavirsiniuNuoteku">'Forma 4'!$M$91</definedName>
    <definedName name="VAS073_F_Elektrosenergi56KitosReguliuojamosios">'Forma 4'!$N$91</definedName>
    <definedName name="VAS073_F_Elektrosenergi57KitosVeiklos">'Forma 4'!$Q$91</definedName>
    <definedName name="VAS073_F_Elektrosenergi5Apskaitosveikla1">'Forma 4'!$O$91</definedName>
    <definedName name="VAS073_F_Elektrosenergi5Kitareguliuoja1">'Forma 4'!$P$91</definedName>
    <definedName name="VAS073_F_Elektrosenergi61IS">'Forma 4'!$D$92</definedName>
    <definedName name="VAS073_F_Elektrosenergi631GeriamojoVandens">'Forma 4'!$F$92</definedName>
    <definedName name="VAS073_F_Elektrosenergi632GeriamojoVandens">'Forma 4'!$G$92</definedName>
    <definedName name="VAS073_F_Elektrosenergi633GeriamojoVandens">'Forma 4'!$H$92</definedName>
    <definedName name="VAS073_F_Elektrosenergi63IsViso">'Forma 4'!$E$92</definedName>
    <definedName name="VAS073_F_Elektrosenergi641NuotekuSurinkimas">'Forma 4'!$J$92</definedName>
    <definedName name="VAS073_F_Elektrosenergi642NuotekuValymas">'Forma 4'!$K$92</definedName>
    <definedName name="VAS073_F_Elektrosenergi643NuotekuDumblo">'Forma 4'!$L$92</definedName>
    <definedName name="VAS073_F_Elektrosenergi64IsViso">'Forma 4'!$I$92</definedName>
    <definedName name="VAS073_F_Elektrosenergi65PavirsiniuNuoteku">'Forma 4'!$M$92</definedName>
    <definedName name="VAS073_F_Elektrosenergi66KitosReguliuojamosios">'Forma 4'!$N$92</definedName>
    <definedName name="VAS073_F_Elektrosenergi67KitosVeiklos">'Forma 4'!$Q$92</definedName>
    <definedName name="VAS073_F_Elektrosenergi6Apskaitosveikla1">'Forma 4'!$O$92</definedName>
    <definedName name="VAS073_F_Elektrosenergi6Kitareguliuoja1">'Forma 4'!$P$92</definedName>
    <definedName name="VAS073_F_Elektrosenergi71IS">'Forma 4'!$D$143</definedName>
    <definedName name="VAS073_F_Elektrosenergi731GeriamojoVandens">'Forma 4'!$F$143</definedName>
    <definedName name="VAS073_F_Elektrosenergi732GeriamojoVandens">'Forma 4'!$G$143</definedName>
    <definedName name="VAS073_F_Elektrosenergi733GeriamojoVandens">'Forma 4'!$H$143</definedName>
    <definedName name="VAS073_F_Elektrosenergi73IsViso">'Forma 4'!$E$143</definedName>
    <definedName name="VAS073_F_Elektrosenergi741NuotekuSurinkimas">'Forma 4'!$J$143</definedName>
    <definedName name="VAS073_F_Elektrosenergi742NuotekuValymas">'Forma 4'!$K$143</definedName>
    <definedName name="VAS073_F_Elektrosenergi743NuotekuDumblo">'Forma 4'!$L$143</definedName>
    <definedName name="VAS073_F_Elektrosenergi74IsViso">'Forma 4'!$I$143</definedName>
    <definedName name="VAS073_F_Elektrosenergi75PavirsiniuNuoteku">'Forma 4'!$M$143</definedName>
    <definedName name="VAS073_F_Elektrosenergi76KitosReguliuojamosios">'Forma 4'!$N$143</definedName>
    <definedName name="VAS073_F_Elektrosenergi77KitosVeiklos">'Forma 4'!$Q$143</definedName>
    <definedName name="VAS073_F_Elektrosenergi7Apskaitosveikla1">'Forma 4'!$O$143</definedName>
    <definedName name="VAS073_F_Elektrosenergi7Kitareguliuoja1">'Forma 4'!$P$143</definedName>
    <definedName name="VAS073_F_Elektrosenergi81IS">'Forma 4'!$D$187</definedName>
    <definedName name="VAS073_F_Elektrosenergi831GeriamojoVandens">'Forma 4'!$F$187</definedName>
    <definedName name="VAS073_F_Elektrosenergi832GeriamojoVandens">'Forma 4'!$G$187</definedName>
    <definedName name="VAS073_F_Elektrosenergi833GeriamojoVandens">'Forma 4'!$H$187</definedName>
    <definedName name="VAS073_F_Elektrosenergi83IsViso">'Forma 4'!$E$187</definedName>
    <definedName name="VAS073_F_Elektrosenergi841NuotekuSurinkimas">'Forma 4'!$J$187</definedName>
    <definedName name="VAS073_F_Elektrosenergi842NuotekuValymas">'Forma 4'!$K$187</definedName>
    <definedName name="VAS073_F_Elektrosenergi843NuotekuDumblo">'Forma 4'!$L$187</definedName>
    <definedName name="VAS073_F_Elektrosenergi84IsViso">'Forma 4'!$I$187</definedName>
    <definedName name="VAS073_F_Elektrosenergi85PavirsiniuNuoteku">'Forma 4'!$M$187</definedName>
    <definedName name="VAS073_F_Elektrosenergi86KitosReguliuojamosios">'Forma 4'!$N$187</definedName>
    <definedName name="VAS073_F_Elektrosenergi87KitosVeiklos">'Forma 4'!$Q$187</definedName>
    <definedName name="VAS073_F_Elektrosenergi8Apskaitosveikla1">'Forma 4'!$O$187</definedName>
    <definedName name="VAS073_F_Elektrosenergi8Kitareguliuoja1">'Forma 4'!$P$187</definedName>
    <definedName name="VAS073_F_Finansinessana11IS">'Forma 4'!$D$63</definedName>
    <definedName name="VAS073_F_Finansinessana131GeriamojoVandens">'Forma 4'!$F$63</definedName>
    <definedName name="VAS073_F_Finansinessana132GeriamojoVandens">'Forma 4'!$G$63</definedName>
    <definedName name="VAS073_F_Finansinessana133GeriamojoVandens">'Forma 4'!$H$63</definedName>
    <definedName name="VAS073_F_Finansinessana13IsViso">'Forma 4'!$E$63</definedName>
    <definedName name="VAS073_F_Finansinessana141NuotekuSurinkimas">'Forma 4'!$J$63</definedName>
    <definedName name="VAS073_F_Finansinessana142NuotekuValymas">'Forma 4'!$K$63</definedName>
    <definedName name="VAS073_F_Finansinessana143NuotekuDumblo">'Forma 4'!$L$63</definedName>
    <definedName name="VAS073_F_Finansinessana14IsViso">'Forma 4'!$I$63</definedName>
    <definedName name="VAS073_F_Finansinessana15PavirsiniuNuoteku">'Forma 4'!$M$63</definedName>
    <definedName name="VAS073_F_Finansinessana16KitosReguliuojamosios">'Forma 4'!$N$63</definedName>
    <definedName name="VAS073_F_Finansinessana17KitosVeiklos">'Forma 4'!$Q$63</definedName>
    <definedName name="VAS073_F_Finansinessana1Apskaitosveikla1">'Forma 4'!$O$63</definedName>
    <definedName name="VAS073_F_Finansinessana1Kitareguliuoja1">'Forma 4'!$P$63</definedName>
    <definedName name="VAS073_F_Finansinessana21IS">'Forma 4'!$D$115</definedName>
    <definedName name="VAS073_F_Finansinessana231GeriamojoVandens">'Forma 4'!$F$115</definedName>
    <definedName name="VAS073_F_Finansinessana232GeriamojoVandens">'Forma 4'!$G$115</definedName>
    <definedName name="VAS073_F_Finansinessana233GeriamojoVandens">'Forma 4'!$H$115</definedName>
    <definedName name="VAS073_F_Finansinessana23IsViso">'Forma 4'!$E$115</definedName>
    <definedName name="VAS073_F_Finansinessana241NuotekuSurinkimas">'Forma 4'!$J$115</definedName>
    <definedName name="VAS073_F_Finansinessana242NuotekuValymas">'Forma 4'!$K$115</definedName>
    <definedName name="VAS073_F_Finansinessana243NuotekuDumblo">'Forma 4'!$L$115</definedName>
    <definedName name="VAS073_F_Finansinessana24IsViso">'Forma 4'!$I$115</definedName>
    <definedName name="VAS073_F_Finansinessana25PavirsiniuNuoteku">'Forma 4'!$M$115</definedName>
    <definedName name="VAS073_F_Finansinessana26KitosReguliuojamosios">'Forma 4'!$N$115</definedName>
    <definedName name="VAS073_F_Finansinessana27KitosVeiklos">'Forma 4'!$Q$115</definedName>
    <definedName name="VAS073_F_Finansinessana2Apskaitosveikla1">'Forma 4'!$O$115</definedName>
    <definedName name="VAS073_F_Finansinessana2Kitareguliuoja1">'Forma 4'!$P$115</definedName>
    <definedName name="VAS073_F_Finansinessana31IS">'Forma 4'!$D$210</definedName>
    <definedName name="VAS073_F_Finansinessana331GeriamojoVandens">'Forma 4'!$F$210</definedName>
    <definedName name="VAS073_F_Finansinessana332GeriamojoVandens">'Forma 4'!$G$210</definedName>
    <definedName name="VAS073_F_Finansinessana333GeriamojoVandens">'Forma 4'!$H$210</definedName>
    <definedName name="VAS073_F_Finansinessana33IsViso">'Forma 4'!$E$210</definedName>
    <definedName name="VAS073_F_Finansinessana341NuotekuSurinkimas">'Forma 4'!$J$210</definedName>
    <definedName name="VAS073_F_Finansinessana342NuotekuValymas">'Forma 4'!$K$210</definedName>
    <definedName name="VAS073_F_Finansinessana343NuotekuDumblo">'Forma 4'!$L$210</definedName>
    <definedName name="VAS073_F_Finansinessana34IsViso">'Forma 4'!$I$210</definedName>
    <definedName name="VAS073_F_Finansinessana35PavirsiniuNuoteku">'Forma 4'!$M$210</definedName>
    <definedName name="VAS073_F_Finansinessana36KitosReguliuojamosios">'Forma 4'!$N$210</definedName>
    <definedName name="VAS073_F_Finansinessana37KitosVeiklos">'Forma 4'!$Q$210</definedName>
    <definedName name="VAS073_F_Finansinessana3Apskaitosveikla1">'Forma 4'!$O$210</definedName>
    <definedName name="VAS073_F_Finansinessana3Kitareguliuoja1">'Forma 4'!$P$210</definedName>
    <definedName name="VAS073_F_Geriamojovande111IS">'Forma 4'!$D$11</definedName>
    <definedName name="VAS073_F_Geriamojovande1131GeriamojoVandens">'Forma 4'!$F$11</definedName>
    <definedName name="VAS073_F_Geriamojovande1132GeriamojoVandens">'Forma 4'!$G$11</definedName>
    <definedName name="VAS073_F_Geriamojovande1133GeriamojoVandens">'Forma 4'!$H$11</definedName>
    <definedName name="VAS073_F_Geriamojovande113IsViso">'Forma 4'!$E$11</definedName>
    <definedName name="VAS073_F_Geriamojovande1141NuotekuSurinkimas">'Forma 4'!$J$11</definedName>
    <definedName name="VAS073_F_Geriamojovande1142NuotekuValymas">'Forma 4'!$K$11</definedName>
    <definedName name="VAS073_F_Geriamojovande1143NuotekuDumblo">'Forma 4'!$L$11</definedName>
    <definedName name="VAS073_F_Geriamojovande114IsViso">'Forma 4'!$I$11</definedName>
    <definedName name="VAS073_F_Geriamojovande115PavirsiniuNuoteku">'Forma 4'!$M$11</definedName>
    <definedName name="VAS073_F_Geriamojovande116KitosReguliuojamosios">'Forma 4'!$N$11</definedName>
    <definedName name="VAS073_F_Geriamojovande117KitosVeiklos">'Forma 4'!$Q$11</definedName>
    <definedName name="VAS073_F_Geriamojovande11Apskaitosveikla1">'Forma 4'!$O$11</definedName>
    <definedName name="VAS073_F_Geriamojovande11Kitareguliuoja1">'Forma 4'!$P$11</definedName>
    <definedName name="VAS073_F_Geriamojovande121IS">'Forma 4'!$D$30</definedName>
    <definedName name="VAS073_F_Geriamojovande1231GeriamojoVandens">'Forma 4'!$F$30</definedName>
    <definedName name="VAS073_F_Geriamojovande1232GeriamojoVandens">'Forma 4'!$G$30</definedName>
    <definedName name="VAS073_F_Geriamojovande1233GeriamojoVandens">'Forma 4'!$H$30</definedName>
    <definedName name="VAS073_F_Geriamojovande123IsViso">'Forma 4'!$E$30</definedName>
    <definedName name="VAS073_F_Geriamojovande1241NuotekuSurinkimas">'Forma 4'!$J$30</definedName>
    <definedName name="VAS073_F_Geriamojovande1242NuotekuValymas">'Forma 4'!$K$30</definedName>
    <definedName name="VAS073_F_Geriamojovande1243NuotekuDumblo">'Forma 4'!$L$30</definedName>
    <definedName name="VAS073_F_Geriamojovande124IsViso">'Forma 4'!$I$30</definedName>
    <definedName name="VAS073_F_Geriamojovande125PavirsiniuNuoteku">'Forma 4'!$M$30</definedName>
    <definedName name="VAS073_F_Geriamojovande126KitosReguliuojamosios">'Forma 4'!$N$30</definedName>
    <definedName name="VAS073_F_Geriamojovande127KitosVeiklos">'Forma 4'!$Q$30</definedName>
    <definedName name="VAS073_F_Geriamojovande12Apskaitosveikla1">'Forma 4'!$O$30</definedName>
    <definedName name="VAS073_F_Geriamojovande12Kitareguliuoja1">'Forma 4'!$P$30</definedName>
    <definedName name="VAS073_F_Imokuadministr11IS">'Forma 4'!$D$78</definedName>
    <definedName name="VAS073_F_Imokuadministr131GeriamojoVandens">'Forma 4'!$F$78</definedName>
    <definedName name="VAS073_F_Imokuadministr132GeriamojoVandens">'Forma 4'!$G$78</definedName>
    <definedName name="VAS073_F_Imokuadministr133GeriamojoVandens">'Forma 4'!$H$78</definedName>
    <definedName name="VAS073_F_Imokuadministr13IsViso">'Forma 4'!$E$78</definedName>
    <definedName name="VAS073_F_Imokuadministr141NuotekuSurinkimas">'Forma 4'!$J$78</definedName>
    <definedName name="VAS073_F_Imokuadministr142NuotekuValymas">'Forma 4'!$K$78</definedName>
    <definedName name="VAS073_F_Imokuadministr143NuotekuDumblo">'Forma 4'!$L$78</definedName>
    <definedName name="VAS073_F_Imokuadministr14IsViso">'Forma 4'!$I$78</definedName>
    <definedName name="VAS073_F_Imokuadministr15PavirsiniuNuoteku">'Forma 4'!$M$78</definedName>
    <definedName name="VAS073_F_Imokuadministr16KitosReguliuojamosios">'Forma 4'!$N$78</definedName>
    <definedName name="VAS073_F_Imokuadministr17KitosVeiklos">'Forma 4'!$Q$78</definedName>
    <definedName name="VAS073_F_Imokuadministr1Apskaitosveikla1">'Forma 4'!$O$78</definedName>
    <definedName name="VAS073_F_Imokuadministr1Kitareguliuoja1">'Forma 4'!$P$78</definedName>
    <definedName name="VAS073_F_Imokuadministr21IS">'Forma 4'!$D$130</definedName>
    <definedName name="VAS073_F_Imokuadministr231GeriamojoVandens">'Forma 4'!$F$130</definedName>
    <definedName name="VAS073_F_Imokuadministr232GeriamojoVandens">'Forma 4'!$G$130</definedName>
    <definedName name="VAS073_F_Imokuadministr233GeriamojoVandens">'Forma 4'!$H$130</definedName>
    <definedName name="VAS073_F_Imokuadministr23IsViso">'Forma 4'!$E$130</definedName>
    <definedName name="VAS073_F_Imokuadministr241NuotekuSurinkimas">'Forma 4'!$J$130</definedName>
    <definedName name="VAS073_F_Imokuadministr242NuotekuValymas">'Forma 4'!$K$130</definedName>
    <definedName name="VAS073_F_Imokuadministr243NuotekuDumblo">'Forma 4'!$L$130</definedName>
    <definedName name="VAS073_F_Imokuadministr24IsViso">'Forma 4'!$I$130</definedName>
    <definedName name="VAS073_F_Imokuadministr25PavirsiniuNuoteku">'Forma 4'!$M$130</definedName>
    <definedName name="VAS073_F_Imokuadministr26KitosReguliuojamosios">'Forma 4'!$N$130</definedName>
    <definedName name="VAS073_F_Imokuadministr27KitosVeiklos">'Forma 4'!$Q$130</definedName>
    <definedName name="VAS073_F_Imokuadministr2Apskaitosveikla1">'Forma 4'!$O$130</definedName>
    <definedName name="VAS073_F_Imokuadministr2Kitareguliuoja1">'Forma 4'!$P$130</definedName>
    <definedName name="VAS073_F_Imokuadministr31IS">'Forma 4'!$D$181</definedName>
    <definedName name="VAS073_F_Imokuadministr331GeriamojoVandens">'Forma 4'!$F$181</definedName>
    <definedName name="VAS073_F_Imokuadministr332GeriamojoVandens">'Forma 4'!$G$181</definedName>
    <definedName name="VAS073_F_Imokuadministr333GeriamojoVandens">'Forma 4'!$H$181</definedName>
    <definedName name="VAS073_F_Imokuadministr33IsViso">'Forma 4'!$E$181</definedName>
    <definedName name="VAS073_F_Imokuadministr341NuotekuSurinkimas">'Forma 4'!$J$181</definedName>
    <definedName name="VAS073_F_Imokuadministr342NuotekuValymas">'Forma 4'!$K$181</definedName>
    <definedName name="VAS073_F_Imokuadministr343NuotekuDumblo">'Forma 4'!$L$181</definedName>
    <definedName name="VAS073_F_Imokuadministr34IsViso">'Forma 4'!$I$181</definedName>
    <definedName name="VAS073_F_Imokuadministr35PavirsiniuNuoteku">'Forma 4'!$M$181</definedName>
    <definedName name="VAS073_F_Imokuadministr36KitosReguliuojamosios">'Forma 4'!$N$181</definedName>
    <definedName name="VAS073_F_Imokuadministr37KitosVeiklos">'Forma 4'!$Q$181</definedName>
    <definedName name="VAS073_F_Imokuadministr3Apskaitosveikla1">'Forma 4'!$O$181</definedName>
    <definedName name="VAS073_F_Imokuadministr3Kitareguliuoja1">'Forma 4'!$P$181</definedName>
    <definedName name="VAS073_F_Imokuadministr41IS">'Forma 4'!$D$225</definedName>
    <definedName name="VAS073_F_Imokuadministr431GeriamojoVandens">'Forma 4'!$F$225</definedName>
    <definedName name="VAS073_F_Imokuadministr432GeriamojoVandens">'Forma 4'!$G$225</definedName>
    <definedName name="VAS073_F_Imokuadministr433GeriamojoVandens">'Forma 4'!$H$225</definedName>
    <definedName name="VAS073_F_Imokuadministr43IsViso">'Forma 4'!$E$225</definedName>
    <definedName name="VAS073_F_Imokuadministr441NuotekuSurinkimas">'Forma 4'!$J$225</definedName>
    <definedName name="VAS073_F_Imokuadministr442NuotekuValymas">'Forma 4'!$K$225</definedName>
    <definedName name="VAS073_F_Imokuadministr443NuotekuDumblo">'Forma 4'!$L$225</definedName>
    <definedName name="VAS073_F_Imokuadministr44IsViso">'Forma 4'!$I$225</definedName>
    <definedName name="VAS073_F_Imokuadministr45PavirsiniuNuoteku">'Forma 4'!$M$225</definedName>
    <definedName name="VAS073_F_Imokuadministr46KitosReguliuojamosios">'Forma 4'!$N$225</definedName>
    <definedName name="VAS073_F_Imokuadministr47KitosVeiklos">'Forma 4'!$Q$225</definedName>
    <definedName name="VAS073_F_Imokuadministr4Apskaitosveikla1">'Forma 4'!$O$225</definedName>
    <definedName name="VAS073_F_Imokuadministr4Kitareguliuoja1">'Forma 4'!$P$225</definedName>
    <definedName name="VAS073_F_Kanceliariness11IS">'Forma 4'!$D$72</definedName>
    <definedName name="VAS073_F_Kanceliariness131GeriamojoVandens">'Forma 4'!$F$72</definedName>
    <definedName name="VAS073_F_Kanceliariness132GeriamojoVandens">'Forma 4'!$G$72</definedName>
    <definedName name="VAS073_F_Kanceliariness133GeriamojoVandens">'Forma 4'!$H$72</definedName>
    <definedName name="VAS073_F_Kanceliariness13IsViso">'Forma 4'!$E$72</definedName>
    <definedName name="VAS073_F_Kanceliariness141NuotekuSurinkimas">'Forma 4'!$J$72</definedName>
    <definedName name="VAS073_F_Kanceliariness142NuotekuValymas">'Forma 4'!$K$72</definedName>
    <definedName name="VAS073_F_Kanceliariness143NuotekuDumblo">'Forma 4'!$L$72</definedName>
    <definedName name="VAS073_F_Kanceliariness14IsViso">'Forma 4'!$I$72</definedName>
    <definedName name="VAS073_F_Kanceliariness15PavirsiniuNuoteku">'Forma 4'!$M$72</definedName>
    <definedName name="VAS073_F_Kanceliariness16KitosReguliuojamosios">'Forma 4'!$N$72</definedName>
    <definedName name="VAS073_F_Kanceliariness17KitosVeiklos">'Forma 4'!$Q$72</definedName>
    <definedName name="VAS073_F_Kanceliariness1Apskaitosveikla1">'Forma 4'!$O$72</definedName>
    <definedName name="VAS073_F_Kanceliariness1Kitareguliuoja1">'Forma 4'!$P$72</definedName>
    <definedName name="VAS073_F_Kanceliariness21IS">'Forma 4'!$D$124</definedName>
    <definedName name="VAS073_F_Kanceliariness231GeriamojoVandens">'Forma 4'!$F$124</definedName>
    <definedName name="VAS073_F_Kanceliariness232GeriamojoVandens">'Forma 4'!$G$124</definedName>
    <definedName name="VAS073_F_Kanceliariness233GeriamojoVandens">'Forma 4'!$H$124</definedName>
    <definedName name="VAS073_F_Kanceliariness23IsViso">'Forma 4'!$E$124</definedName>
    <definedName name="VAS073_F_Kanceliariness241NuotekuSurinkimas">'Forma 4'!$J$124</definedName>
    <definedName name="VAS073_F_Kanceliariness242NuotekuValymas">'Forma 4'!$K$124</definedName>
    <definedName name="VAS073_F_Kanceliariness243NuotekuDumblo">'Forma 4'!$L$124</definedName>
    <definedName name="VAS073_F_Kanceliariness24IsViso">'Forma 4'!$I$124</definedName>
    <definedName name="VAS073_F_Kanceliariness25PavirsiniuNuoteku">'Forma 4'!$M$124</definedName>
    <definedName name="VAS073_F_Kanceliariness26KitosReguliuojamosios">'Forma 4'!$N$124</definedName>
    <definedName name="VAS073_F_Kanceliariness27KitosVeiklos">'Forma 4'!$Q$124</definedName>
    <definedName name="VAS073_F_Kanceliariness2Apskaitosveikla1">'Forma 4'!$O$124</definedName>
    <definedName name="VAS073_F_Kanceliariness2Kitareguliuoja1">'Forma 4'!$P$124</definedName>
    <definedName name="VAS073_F_Kanceliariness31IS">'Forma 4'!$D$175</definedName>
    <definedName name="VAS073_F_Kanceliariness331GeriamojoVandens">'Forma 4'!$F$175</definedName>
    <definedName name="VAS073_F_Kanceliariness332GeriamojoVandens">'Forma 4'!$G$175</definedName>
    <definedName name="VAS073_F_Kanceliariness333GeriamojoVandens">'Forma 4'!$H$175</definedName>
    <definedName name="VAS073_F_Kanceliariness33IsViso">'Forma 4'!$E$175</definedName>
    <definedName name="VAS073_F_Kanceliariness341NuotekuSurinkimas">'Forma 4'!$J$175</definedName>
    <definedName name="VAS073_F_Kanceliariness342NuotekuValymas">'Forma 4'!$K$175</definedName>
    <definedName name="VAS073_F_Kanceliariness343NuotekuDumblo">'Forma 4'!$L$175</definedName>
    <definedName name="VAS073_F_Kanceliariness34IsViso">'Forma 4'!$I$175</definedName>
    <definedName name="VAS073_F_Kanceliariness35PavirsiniuNuoteku">'Forma 4'!$M$175</definedName>
    <definedName name="VAS073_F_Kanceliariness36KitosReguliuojamosios">'Forma 4'!$N$175</definedName>
    <definedName name="VAS073_F_Kanceliariness37KitosVeiklos">'Forma 4'!$Q$175</definedName>
    <definedName name="VAS073_F_Kanceliariness3Apskaitosveikla1">'Forma 4'!$O$175</definedName>
    <definedName name="VAS073_F_Kanceliariness3Kitareguliuoja1">'Forma 4'!$P$175</definedName>
    <definedName name="VAS073_F_Kanceliariness41IS">'Forma 4'!$D$219</definedName>
    <definedName name="VAS073_F_Kanceliariness431GeriamojoVandens">'Forma 4'!$F$219</definedName>
    <definedName name="VAS073_F_Kanceliariness432GeriamojoVandens">'Forma 4'!$G$219</definedName>
    <definedName name="VAS073_F_Kanceliariness433GeriamojoVandens">'Forma 4'!$H$219</definedName>
    <definedName name="VAS073_F_Kanceliariness43IsViso">'Forma 4'!$E$219</definedName>
    <definedName name="VAS073_F_Kanceliariness441NuotekuSurinkimas">'Forma 4'!$J$219</definedName>
    <definedName name="VAS073_F_Kanceliariness442NuotekuValymas">'Forma 4'!$K$219</definedName>
    <definedName name="VAS073_F_Kanceliariness443NuotekuDumblo">'Forma 4'!$L$219</definedName>
    <definedName name="VAS073_F_Kanceliariness44IsViso">'Forma 4'!$I$219</definedName>
    <definedName name="VAS073_F_Kanceliariness45PavirsiniuNuoteku">'Forma 4'!$M$219</definedName>
    <definedName name="VAS073_F_Kanceliariness46KitosReguliuojamosios">'Forma 4'!$N$219</definedName>
    <definedName name="VAS073_F_Kanceliariness47KitosVeiklos">'Forma 4'!$Q$219</definedName>
    <definedName name="VAS073_F_Kanceliariness4Apskaitosveikla1">'Forma 4'!$O$219</definedName>
    <definedName name="VAS073_F_Kanceliariness4Kitareguliuoja1">'Forma 4'!$P$219</definedName>
    <definedName name="VAS073_F_Kintamosiospas11IS">'Forma 4'!$D$28</definedName>
    <definedName name="VAS073_F_Kintamosiospas131GeriamojoVandens">'Forma 4'!$F$28</definedName>
    <definedName name="VAS073_F_Kintamosiospas132GeriamojoVandens">'Forma 4'!$G$28</definedName>
    <definedName name="VAS073_F_Kintamosiospas133GeriamojoVandens">'Forma 4'!$H$28</definedName>
    <definedName name="VAS073_F_Kintamosiospas13IsViso">'Forma 4'!$E$28</definedName>
    <definedName name="VAS073_F_Kintamosiospas141NuotekuSurinkimas">'Forma 4'!$J$28</definedName>
    <definedName name="VAS073_F_Kintamosiospas142NuotekuValymas">'Forma 4'!$K$28</definedName>
    <definedName name="VAS073_F_Kintamosiospas143NuotekuDumblo">'Forma 4'!$L$28</definedName>
    <definedName name="VAS073_F_Kintamosiospas14IsViso">'Forma 4'!$I$28</definedName>
    <definedName name="VAS073_F_Kintamosiospas15PavirsiniuNuoteku">'Forma 4'!$M$28</definedName>
    <definedName name="VAS073_F_Kintamosiospas16KitosReguliuojamosios">'Forma 4'!$N$28</definedName>
    <definedName name="VAS073_F_Kintamosiospas17KitosVeiklos">'Forma 4'!$Q$28</definedName>
    <definedName name="VAS073_F_Kintamosiospas1Apskaitosveikla1">'Forma 4'!$O$28</definedName>
    <definedName name="VAS073_F_Kintamosiospas1Kitareguliuoja1">'Forma 4'!$P$28</definedName>
    <definedName name="VAS073_F_Kitosadministr11IS">'Forma 4'!$D$80</definedName>
    <definedName name="VAS073_F_Kitosadministr131GeriamojoVandens">'Forma 4'!$F$80</definedName>
    <definedName name="VAS073_F_Kitosadministr132GeriamojoVandens">'Forma 4'!$G$80</definedName>
    <definedName name="VAS073_F_Kitosadministr133GeriamojoVandens">'Forma 4'!$H$80</definedName>
    <definedName name="VAS073_F_Kitosadministr13IsViso">'Forma 4'!$E$80</definedName>
    <definedName name="VAS073_F_Kitosadministr141NuotekuSurinkimas">'Forma 4'!$J$80</definedName>
    <definedName name="VAS073_F_Kitosadministr142NuotekuValymas">'Forma 4'!$K$80</definedName>
    <definedName name="VAS073_F_Kitosadministr143NuotekuDumblo">'Forma 4'!$L$80</definedName>
    <definedName name="VAS073_F_Kitosadministr14IsViso">'Forma 4'!$I$80</definedName>
    <definedName name="VAS073_F_Kitosadministr15PavirsiniuNuoteku">'Forma 4'!$M$80</definedName>
    <definedName name="VAS073_F_Kitosadministr16KitosReguliuojamosios">'Forma 4'!$N$80</definedName>
    <definedName name="VAS073_F_Kitosadministr17KitosVeiklos">'Forma 4'!$Q$80</definedName>
    <definedName name="VAS073_F_Kitosadministr1Apskaitosveikla1">'Forma 4'!$O$80</definedName>
    <definedName name="VAS073_F_Kitosadministr1Kitareguliuoja1">'Forma 4'!$P$80</definedName>
    <definedName name="VAS073_F_Kitosadministr21IS">'Forma 4'!$D$132</definedName>
    <definedName name="VAS073_F_Kitosadministr231GeriamojoVandens">'Forma 4'!$F$132</definedName>
    <definedName name="VAS073_F_Kitosadministr232GeriamojoVandens">'Forma 4'!$G$132</definedName>
    <definedName name="VAS073_F_Kitosadministr233GeriamojoVandens">'Forma 4'!$H$132</definedName>
    <definedName name="VAS073_F_Kitosadministr23IsViso">'Forma 4'!$E$132</definedName>
    <definedName name="VAS073_F_Kitosadministr241NuotekuSurinkimas">'Forma 4'!$J$132</definedName>
    <definedName name="VAS073_F_Kitosadministr242NuotekuValymas">'Forma 4'!$K$132</definedName>
    <definedName name="VAS073_F_Kitosadministr243NuotekuDumblo">'Forma 4'!$L$132</definedName>
    <definedName name="VAS073_F_Kitosadministr24IsViso">'Forma 4'!$I$132</definedName>
    <definedName name="VAS073_F_Kitosadministr25PavirsiniuNuoteku">'Forma 4'!$M$132</definedName>
    <definedName name="VAS073_F_Kitosadministr26KitosReguliuojamosios">'Forma 4'!$N$132</definedName>
    <definedName name="VAS073_F_Kitosadministr27KitosVeiklos">'Forma 4'!$Q$132</definedName>
    <definedName name="VAS073_F_Kitosadministr2Apskaitosveikla1">'Forma 4'!$O$132</definedName>
    <definedName name="VAS073_F_Kitosadministr2Kitareguliuoja1">'Forma 4'!$P$132</definedName>
    <definedName name="VAS073_F_Kitosadministr31IS">'Forma 4'!$D$183</definedName>
    <definedName name="VAS073_F_Kitosadministr331GeriamojoVandens">'Forma 4'!$F$183</definedName>
    <definedName name="VAS073_F_Kitosadministr332GeriamojoVandens">'Forma 4'!$G$183</definedName>
    <definedName name="VAS073_F_Kitosadministr333GeriamojoVandens">'Forma 4'!$H$183</definedName>
    <definedName name="VAS073_F_Kitosadministr33IsViso">'Forma 4'!$E$183</definedName>
    <definedName name="VAS073_F_Kitosadministr341NuotekuSurinkimas">'Forma 4'!$J$183</definedName>
    <definedName name="VAS073_F_Kitosadministr342NuotekuValymas">'Forma 4'!$K$183</definedName>
    <definedName name="VAS073_F_Kitosadministr343NuotekuDumblo">'Forma 4'!$L$183</definedName>
    <definedName name="VAS073_F_Kitosadministr34IsViso">'Forma 4'!$I$183</definedName>
    <definedName name="VAS073_F_Kitosadministr35PavirsiniuNuoteku">'Forma 4'!$M$183</definedName>
    <definedName name="VAS073_F_Kitosadministr36KitosReguliuojamosios">'Forma 4'!$N$183</definedName>
    <definedName name="VAS073_F_Kitosadministr37KitosVeiklos">'Forma 4'!$Q$183</definedName>
    <definedName name="VAS073_F_Kitosadministr3Apskaitosveikla1">'Forma 4'!$O$183</definedName>
    <definedName name="VAS073_F_Kitosadministr3Kitareguliuoja1">'Forma 4'!$P$183</definedName>
    <definedName name="VAS073_F_Kitosadministr41IS">'Forma 4'!$D$228</definedName>
    <definedName name="VAS073_F_Kitosadministr431GeriamojoVandens">'Forma 4'!$F$228</definedName>
    <definedName name="VAS073_F_Kitosadministr432GeriamojoVandens">'Forma 4'!$G$228</definedName>
    <definedName name="VAS073_F_Kitosadministr433GeriamojoVandens">'Forma 4'!$H$228</definedName>
    <definedName name="VAS073_F_Kitosadministr43IsViso">'Forma 4'!$E$228</definedName>
    <definedName name="VAS073_F_Kitosadministr441NuotekuSurinkimas">'Forma 4'!$J$228</definedName>
    <definedName name="VAS073_F_Kitosadministr442NuotekuValymas">'Forma 4'!$K$228</definedName>
    <definedName name="VAS073_F_Kitosadministr443NuotekuDumblo">'Forma 4'!$L$228</definedName>
    <definedName name="VAS073_F_Kitosadministr44IsViso">'Forma 4'!$I$228</definedName>
    <definedName name="VAS073_F_Kitosadministr45PavirsiniuNuoteku">'Forma 4'!$M$228</definedName>
    <definedName name="VAS073_F_Kitosadministr46KitosReguliuojamosios">'Forma 4'!$N$228</definedName>
    <definedName name="VAS073_F_Kitosadministr47KitosVeiklos">'Forma 4'!$Q$228</definedName>
    <definedName name="VAS073_F_Kitosadministr4Apskaitosveikla1">'Forma 4'!$O$228</definedName>
    <definedName name="VAS073_F_Kitosadministr4Kitareguliuoja1">'Forma 4'!$P$228</definedName>
    <definedName name="VAS073_F_Kitosfinansine11IS">'Forma 4'!$D$65</definedName>
    <definedName name="VAS073_F_Kitosfinansine131GeriamojoVandens">'Forma 4'!$F$65</definedName>
    <definedName name="VAS073_F_Kitosfinansine132GeriamojoVandens">'Forma 4'!$G$65</definedName>
    <definedName name="VAS073_F_Kitosfinansine133GeriamojoVandens">'Forma 4'!$H$65</definedName>
    <definedName name="VAS073_F_Kitosfinansine13IsViso">'Forma 4'!$E$65</definedName>
    <definedName name="VAS073_F_Kitosfinansine141NuotekuSurinkimas">'Forma 4'!$J$65</definedName>
    <definedName name="VAS073_F_Kitosfinansine142NuotekuValymas">'Forma 4'!$K$65</definedName>
    <definedName name="VAS073_F_Kitosfinansine143NuotekuDumblo">'Forma 4'!$L$65</definedName>
    <definedName name="VAS073_F_Kitosfinansine14IsViso">'Forma 4'!$I$65</definedName>
    <definedName name="VAS073_F_Kitosfinansine15PavirsiniuNuoteku">'Forma 4'!$M$65</definedName>
    <definedName name="VAS073_F_Kitosfinansine16KitosReguliuojamosios">'Forma 4'!$N$65</definedName>
    <definedName name="VAS073_F_Kitosfinansine17KitosVeiklos">'Forma 4'!$Q$65</definedName>
    <definedName name="VAS073_F_Kitosfinansine1Apskaitosveikla1">'Forma 4'!$O$65</definedName>
    <definedName name="VAS073_F_Kitosfinansine1Kitareguliuoja1">'Forma 4'!$P$65</definedName>
    <definedName name="VAS073_F_Kitosfinansine21IS">'Forma 4'!$D$117</definedName>
    <definedName name="VAS073_F_Kitosfinansine231GeriamojoVandens">'Forma 4'!$F$117</definedName>
    <definedName name="VAS073_F_Kitosfinansine232GeriamojoVandens">'Forma 4'!$G$117</definedName>
    <definedName name="VAS073_F_Kitosfinansine233GeriamojoVandens">'Forma 4'!$H$117</definedName>
    <definedName name="VAS073_F_Kitosfinansine23IsViso">'Forma 4'!$E$117</definedName>
    <definedName name="VAS073_F_Kitosfinansine241NuotekuSurinkimas">'Forma 4'!$J$117</definedName>
    <definedName name="VAS073_F_Kitosfinansine242NuotekuValymas">'Forma 4'!$K$117</definedName>
    <definedName name="VAS073_F_Kitosfinansine243NuotekuDumblo">'Forma 4'!$L$117</definedName>
    <definedName name="VAS073_F_Kitosfinansine24IsViso">'Forma 4'!$I$117</definedName>
    <definedName name="VAS073_F_Kitosfinansine25PavirsiniuNuoteku">'Forma 4'!$M$117</definedName>
    <definedName name="VAS073_F_Kitosfinansine26KitosReguliuojamosios">'Forma 4'!$N$117</definedName>
    <definedName name="VAS073_F_Kitosfinansine27KitosVeiklos">'Forma 4'!$Q$117</definedName>
    <definedName name="VAS073_F_Kitosfinansine2Apskaitosveikla1">'Forma 4'!$O$117</definedName>
    <definedName name="VAS073_F_Kitosfinansine2Kitareguliuoja1">'Forma 4'!$P$117</definedName>
    <definedName name="VAS073_F_Kitosfinansine31IS">'Forma 4'!$D$168</definedName>
    <definedName name="VAS073_F_Kitosfinansine331GeriamojoVandens">'Forma 4'!$F$168</definedName>
    <definedName name="VAS073_F_Kitosfinansine332GeriamojoVandens">'Forma 4'!$G$168</definedName>
    <definedName name="VAS073_F_Kitosfinansine333GeriamojoVandens">'Forma 4'!$H$168</definedName>
    <definedName name="VAS073_F_Kitosfinansine33IsViso">'Forma 4'!$E$168</definedName>
    <definedName name="VAS073_F_Kitosfinansine341NuotekuSurinkimas">'Forma 4'!$J$168</definedName>
    <definedName name="VAS073_F_Kitosfinansine342NuotekuValymas">'Forma 4'!$K$168</definedName>
    <definedName name="VAS073_F_Kitosfinansine343NuotekuDumblo">'Forma 4'!$L$168</definedName>
    <definedName name="VAS073_F_Kitosfinansine34IsViso">'Forma 4'!$I$168</definedName>
    <definedName name="VAS073_F_Kitosfinansine35PavirsiniuNuoteku">'Forma 4'!$M$168</definedName>
    <definedName name="VAS073_F_Kitosfinansine36KitosReguliuojamosios">'Forma 4'!$N$168</definedName>
    <definedName name="VAS073_F_Kitosfinansine37KitosVeiklos">'Forma 4'!$Q$168</definedName>
    <definedName name="VAS073_F_Kitosfinansine3Apskaitosveikla1">'Forma 4'!$O$168</definedName>
    <definedName name="VAS073_F_Kitosfinansine3Kitareguliuoja1">'Forma 4'!$P$168</definedName>
    <definedName name="VAS073_F_Kitosfinansine41IS">'Forma 4'!$D$212</definedName>
    <definedName name="VAS073_F_Kitosfinansine431GeriamojoVandens">'Forma 4'!$F$212</definedName>
    <definedName name="VAS073_F_Kitosfinansine432GeriamojoVandens">'Forma 4'!$G$212</definedName>
    <definedName name="VAS073_F_Kitosfinansine433GeriamojoVandens">'Forma 4'!$H$212</definedName>
    <definedName name="VAS073_F_Kitosfinansine43IsViso">'Forma 4'!$E$212</definedName>
    <definedName name="VAS073_F_Kitosfinansine441NuotekuSurinkimas">'Forma 4'!$J$212</definedName>
    <definedName name="VAS073_F_Kitosfinansine442NuotekuValymas">'Forma 4'!$K$212</definedName>
    <definedName name="VAS073_F_Kitosfinansine443NuotekuDumblo">'Forma 4'!$L$212</definedName>
    <definedName name="VAS073_F_Kitosfinansine44IsViso">'Forma 4'!$I$212</definedName>
    <definedName name="VAS073_F_Kitosfinansine45PavirsiniuNuoteku">'Forma 4'!$M$212</definedName>
    <definedName name="VAS073_F_Kitosfinansine46KitosReguliuojamosios">'Forma 4'!$N$212</definedName>
    <definedName name="VAS073_F_Kitosfinansine47KitosVeiklos">'Forma 4'!$Q$212</definedName>
    <definedName name="VAS073_F_Kitosfinansine4Apskaitosveikla1">'Forma 4'!$O$212</definedName>
    <definedName name="VAS073_F_Kitosfinansine4Kitareguliuoja1">'Forma 4'!$P$212</definedName>
    <definedName name="VAS073_F_Kitoskintamosi11IS">'Forma 4'!$D$89</definedName>
    <definedName name="VAS073_F_Kitoskintamosi131GeriamojoVandens">'Forma 4'!$F$89</definedName>
    <definedName name="VAS073_F_Kitoskintamosi132GeriamojoVandens">'Forma 4'!$G$89</definedName>
    <definedName name="VAS073_F_Kitoskintamosi133GeriamojoVandens">'Forma 4'!$H$89</definedName>
    <definedName name="VAS073_F_Kitoskintamosi13IsViso">'Forma 4'!$E$89</definedName>
    <definedName name="VAS073_F_Kitoskintamosi141NuotekuSurinkimas">'Forma 4'!$J$89</definedName>
    <definedName name="VAS073_F_Kitoskintamosi142NuotekuValymas">'Forma 4'!$K$89</definedName>
    <definedName name="VAS073_F_Kitoskintamosi143NuotekuDumblo">'Forma 4'!$L$89</definedName>
    <definedName name="VAS073_F_Kitoskintamosi14IsViso">'Forma 4'!$I$89</definedName>
    <definedName name="VAS073_F_Kitoskintamosi15PavirsiniuNuoteku">'Forma 4'!$M$89</definedName>
    <definedName name="VAS073_F_Kitoskintamosi16KitosReguliuojamosios">'Forma 4'!$N$89</definedName>
    <definedName name="VAS073_F_Kitoskintamosi17KitosVeiklos">'Forma 4'!$Q$89</definedName>
    <definedName name="VAS073_F_Kitoskintamosi1Apskaitosveikla1">'Forma 4'!$O$89</definedName>
    <definedName name="VAS073_F_Kitoskintamosi1Kitareguliuoja1">'Forma 4'!$P$89</definedName>
    <definedName name="VAS073_F_Kitoskintamosi21IS">'Forma 4'!$D$140</definedName>
    <definedName name="VAS073_F_Kitoskintamosi231GeriamojoVandens">'Forma 4'!$F$140</definedName>
    <definedName name="VAS073_F_Kitoskintamosi232GeriamojoVandens">'Forma 4'!$G$140</definedName>
    <definedName name="VAS073_F_Kitoskintamosi233GeriamojoVandens">'Forma 4'!$H$140</definedName>
    <definedName name="VAS073_F_Kitoskintamosi23IsViso">'Forma 4'!$E$140</definedName>
    <definedName name="VAS073_F_Kitoskintamosi241NuotekuSurinkimas">'Forma 4'!$J$140</definedName>
    <definedName name="VAS073_F_Kitoskintamosi242NuotekuValymas">'Forma 4'!$K$140</definedName>
    <definedName name="VAS073_F_Kitoskintamosi243NuotekuDumblo">'Forma 4'!$L$140</definedName>
    <definedName name="VAS073_F_Kitoskintamosi24IsViso">'Forma 4'!$I$140</definedName>
    <definedName name="VAS073_F_Kitoskintamosi25PavirsiniuNuoteku">'Forma 4'!$M$140</definedName>
    <definedName name="VAS073_F_Kitoskintamosi26KitosReguliuojamosios">'Forma 4'!$N$140</definedName>
    <definedName name="VAS073_F_Kitoskintamosi27KitosVeiklos">'Forma 4'!$Q$140</definedName>
    <definedName name="VAS073_F_Kitoskintamosi2Apskaitosveikla1">'Forma 4'!$O$140</definedName>
    <definedName name="VAS073_F_Kitoskintamosi2Kitareguliuoja1">'Forma 4'!$P$140</definedName>
    <definedName name="VAS073_F_Kitospastovios11IS">'Forma 4'!$D$87</definedName>
    <definedName name="VAS073_F_Kitospastovios131GeriamojoVandens">'Forma 4'!$F$87</definedName>
    <definedName name="VAS073_F_Kitospastovios132GeriamojoVandens">'Forma 4'!$G$87</definedName>
    <definedName name="VAS073_F_Kitospastovios133GeriamojoVandens">'Forma 4'!$H$87</definedName>
    <definedName name="VAS073_F_Kitospastovios13IsViso">'Forma 4'!$E$87</definedName>
    <definedName name="VAS073_F_Kitospastovios141NuotekuSurinkimas">'Forma 4'!$J$87</definedName>
    <definedName name="VAS073_F_Kitospastovios142NuotekuValymas">'Forma 4'!$K$87</definedName>
    <definedName name="VAS073_F_Kitospastovios143NuotekuDumblo">'Forma 4'!$L$87</definedName>
    <definedName name="VAS073_F_Kitospastovios14IsViso">'Forma 4'!$I$87</definedName>
    <definedName name="VAS073_F_Kitospastovios15PavirsiniuNuoteku">'Forma 4'!$M$87</definedName>
    <definedName name="VAS073_F_Kitospastovios16KitosReguliuojamosios">'Forma 4'!$N$87</definedName>
    <definedName name="VAS073_F_Kitospastovios17KitosVeiklos">'Forma 4'!$Q$87</definedName>
    <definedName name="VAS073_F_Kitospastovios1Apskaitosveikla1">'Forma 4'!$O$87</definedName>
    <definedName name="VAS073_F_Kitospastovios1Kitareguliuoja1">'Forma 4'!$P$87</definedName>
    <definedName name="VAS073_F_Kitospastovios21IS">'Forma 4'!$D$139</definedName>
    <definedName name="VAS073_F_Kitospastovios231GeriamojoVandens">'Forma 4'!$F$139</definedName>
    <definedName name="VAS073_F_Kitospastovios232GeriamojoVandens">'Forma 4'!$G$139</definedName>
    <definedName name="VAS073_F_Kitospastovios233GeriamojoVandens">'Forma 4'!$H$139</definedName>
    <definedName name="VAS073_F_Kitospastovios23IsViso">'Forma 4'!$E$139</definedName>
    <definedName name="VAS073_F_Kitospastovios241NuotekuSurinkimas">'Forma 4'!$J$139</definedName>
    <definedName name="VAS073_F_Kitospastovios242NuotekuValymas">'Forma 4'!$K$139</definedName>
    <definedName name="VAS073_F_Kitospastovios243NuotekuDumblo">'Forma 4'!$L$139</definedName>
    <definedName name="VAS073_F_Kitospastovios24IsViso">'Forma 4'!$I$139</definedName>
    <definedName name="VAS073_F_Kitospastovios25PavirsiniuNuoteku">'Forma 4'!$M$139</definedName>
    <definedName name="VAS073_F_Kitospastovios26KitosReguliuojamosios">'Forma 4'!$N$139</definedName>
    <definedName name="VAS073_F_Kitospastovios27KitosVeiklos">'Forma 4'!$Q$139</definedName>
    <definedName name="VAS073_F_Kitospastovios2Apskaitosveikla1">'Forma 4'!$O$139</definedName>
    <definedName name="VAS073_F_Kitospastovios2Kitareguliuoja1">'Forma 4'!$P$139</definedName>
    <definedName name="VAS073_F_Kitospersonalo11IS">'Forma 4'!$D$56</definedName>
    <definedName name="VAS073_F_Kitospersonalo131GeriamojoVandens">'Forma 4'!$F$56</definedName>
    <definedName name="VAS073_F_Kitospersonalo132GeriamojoVandens">'Forma 4'!$G$56</definedName>
    <definedName name="VAS073_F_Kitospersonalo133GeriamojoVandens">'Forma 4'!$H$56</definedName>
    <definedName name="VAS073_F_Kitospersonalo13IsViso">'Forma 4'!$E$56</definedName>
    <definedName name="VAS073_F_Kitospersonalo141NuotekuSurinkimas">'Forma 4'!$J$56</definedName>
    <definedName name="VAS073_F_Kitospersonalo142NuotekuValymas">'Forma 4'!$K$56</definedName>
    <definedName name="VAS073_F_Kitospersonalo143NuotekuDumblo">'Forma 4'!$L$56</definedName>
    <definedName name="VAS073_F_Kitospersonalo14IsViso">'Forma 4'!$I$56</definedName>
    <definedName name="VAS073_F_Kitospersonalo15PavirsiniuNuoteku">'Forma 4'!$M$56</definedName>
    <definedName name="VAS073_F_Kitospersonalo16KitosReguliuojamosios">'Forma 4'!$N$56</definedName>
    <definedName name="VAS073_F_Kitospersonalo17KitosVeiklos">'Forma 4'!$Q$56</definedName>
    <definedName name="VAS073_F_Kitospersonalo1Apskaitosveikla1">'Forma 4'!$O$56</definedName>
    <definedName name="VAS073_F_Kitospersonalo1Kitareguliuoja1">'Forma 4'!$P$56</definedName>
    <definedName name="VAS073_F_Kitospersonalo21IS">'Forma 4'!$D$110</definedName>
    <definedName name="VAS073_F_Kitospersonalo231GeriamojoVandens">'Forma 4'!$F$110</definedName>
    <definedName name="VAS073_F_Kitospersonalo232GeriamojoVandens">'Forma 4'!$G$110</definedName>
    <definedName name="VAS073_F_Kitospersonalo233GeriamojoVandens">'Forma 4'!$H$110</definedName>
    <definedName name="VAS073_F_Kitospersonalo23IsViso">'Forma 4'!$E$110</definedName>
    <definedName name="VAS073_F_Kitospersonalo241NuotekuSurinkimas">'Forma 4'!$J$110</definedName>
    <definedName name="VAS073_F_Kitospersonalo242NuotekuValymas">'Forma 4'!$K$110</definedName>
    <definedName name="VAS073_F_Kitospersonalo243NuotekuDumblo">'Forma 4'!$L$110</definedName>
    <definedName name="VAS073_F_Kitospersonalo24IsViso">'Forma 4'!$I$110</definedName>
    <definedName name="VAS073_F_Kitospersonalo25PavirsiniuNuoteku">'Forma 4'!$M$110</definedName>
    <definedName name="VAS073_F_Kitospersonalo26KitosReguliuojamosios">'Forma 4'!$N$110</definedName>
    <definedName name="VAS073_F_Kitospersonalo27KitosVeiklos">'Forma 4'!$Q$110</definedName>
    <definedName name="VAS073_F_Kitospersonalo2Apskaitosveikla1">'Forma 4'!$O$110</definedName>
    <definedName name="VAS073_F_Kitospersonalo2Kitareguliuoja1">'Forma 4'!$P$110</definedName>
    <definedName name="VAS073_F_Kitospersonalo31IS">'Forma 4'!$D$161</definedName>
    <definedName name="VAS073_F_Kitospersonalo331GeriamojoVandens">'Forma 4'!$F$161</definedName>
    <definedName name="VAS073_F_Kitospersonalo332GeriamojoVandens">'Forma 4'!$G$161</definedName>
    <definedName name="VAS073_F_Kitospersonalo333GeriamojoVandens">'Forma 4'!$H$161</definedName>
    <definedName name="VAS073_F_Kitospersonalo33IsViso">'Forma 4'!$E$161</definedName>
    <definedName name="VAS073_F_Kitospersonalo341NuotekuSurinkimas">'Forma 4'!$J$161</definedName>
    <definedName name="VAS073_F_Kitospersonalo342NuotekuValymas">'Forma 4'!$K$161</definedName>
    <definedName name="VAS073_F_Kitospersonalo343NuotekuDumblo">'Forma 4'!$L$161</definedName>
    <definedName name="VAS073_F_Kitospersonalo34IsViso">'Forma 4'!$I$161</definedName>
    <definedName name="VAS073_F_Kitospersonalo35PavirsiniuNuoteku">'Forma 4'!$M$161</definedName>
    <definedName name="VAS073_F_Kitospersonalo36KitosReguliuojamosios">'Forma 4'!$N$161</definedName>
    <definedName name="VAS073_F_Kitospersonalo37KitosVeiklos">'Forma 4'!$Q$161</definedName>
    <definedName name="VAS073_F_Kitospersonalo3Apskaitosveikla1">'Forma 4'!$O$161</definedName>
    <definedName name="VAS073_F_Kitospersonalo3Kitareguliuoja1">'Forma 4'!$P$161</definedName>
    <definedName name="VAS073_F_Kitospersonalo41IS">'Forma 4'!$D$205</definedName>
    <definedName name="VAS073_F_Kitospersonalo431GeriamojoVandens">'Forma 4'!$F$205</definedName>
    <definedName name="VAS073_F_Kitospersonalo432GeriamojoVandens">'Forma 4'!$G$205</definedName>
    <definedName name="VAS073_F_Kitospersonalo433GeriamojoVandens">'Forma 4'!$H$205</definedName>
    <definedName name="VAS073_F_Kitospersonalo43IsViso">'Forma 4'!$E$205</definedName>
    <definedName name="VAS073_F_Kitospersonalo441NuotekuSurinkimas">'Forma 4'!$J$205</definedName>
    <definedName name="VAS073_F_Kitospersonalo442NuotekuValymas">'Forma 4'!$K$205</definedName>
    <definedName name="VAS073_F_Kitospersonalo443NuotekuDumblo">'Forma 4'!$L$205</definedName>
    <definedName name="VAS073_F_Kitospersonalo44IsViso">'Forma 4'!$I$205</definedName>
    <definedName name="VAS073_F_Kitospersonalo45PavirsiniuNuoteku">'Forma 4'!$M$205</definedName>
    <definedName name="VAS073_F_Kitospersonalo46KitosReguliuojamosios">'Forma 4'!$N$205</definedName>
    <definedName name="VAS073_F_Kitospersonalo47KitosVeiklos">'Forma 4'!$Q$205</definedName>
    <definedName name="VAS073_F_Kitospersonalo4Apskaitosveikla1">'Forma 4'!$O$205</definedName>
    <definedName name="VAS073_F_Kitospersonalo4Kitareguliuoja1">'Forma 4'!$P$205</definedName>
    <definedName name="VAS073_F_Kitossanaudos11IS">'Forma 4'!$D$82</definedName>
    <definedName name="VAS073_F_Kitossanaudos131GeriamojoVandens">'Forma 4'!$F$82</definedName>
    <definedName name="VAS073_F_Kitossanaudos132GeriamojoVandens">'Forma 4'!$G$82</definedName>
    <definedName name="VAS073_F_Kitossanaudos133GeriamojoVandens">'Forma 4'!$H$82</definedName>
    <definedName name="VAS073_F_Kitossanaudos13IsViso">'Forma 4'!$E$82</definedName>
    <definedName name="VAS073_F_Kitossanaudos141NuotekuSurinkimas">'Forma 4'!$J$82</definedName>
    <definedName name="VAS073_F_Kitossanaudos142NuotekuValymas">'Forma 4'!$K$82</definedName>
    <definedName name="VAS073_F_Kitossanaudos143NuotekuDumblo">'Forma 4'!$L$82</definedName>
    <definedName name="VAS073_F_Kitossanaudos14IsViso">'Forma 4'!$I$82</definedName>
    <definedName name="VAS073_F_Kitossanaudos15PavirsiniuNuoteku">'Forma 4'!$M$82</definedName>
    <definedName name="VAS073_F_Kitossanaudos16KitosReguliuojamosios">'Forma 4'!$N$82</definedName>
    <definedName name="VAS073_F_Kitossanaudos17KitosVeiklos">'Forma 4'!$Q$82</definedName>
    <definedName name="VAS073_F_Kitossanaudos1Apskaitosveikla1">'Forma 4'!$O$82</definedName>
    <definedName name="VAS073_F_Kitossanaudos1Kitareguliuoja1">'Forma 4'!$P$82</definedName>
    <definedName name="VAS073_F_Kitossanaudos21IS">'Forma 4'!$D$134</definedName>
    <definedName name="VAS073_F_Kitossanaudos231GeriamojoVandens">'Forma 4'!$F$134</definedName>
    <definedName name="VAS073_F_Kitossanaudos232GeriamojoVandens">'Forma 4'!$G$134</definedName>
    <definedName name="VAS073_F_Kitossanaudos233GeriamojoVandens">'Forma 4'!$H$134</definedName>
    <definedName name="VAS073_F_Kitossanaudos23IsViso">'Forma 4'!$E$134</definedName>
    <definedName name="VAS073_F_Kitossanaudos241NuotekuSurinkimas">'Forma 4'!$J$134</definedName>
    <definedName name="VAS073_F_Kitossanaudos242NuotekuValymas">'Forma 4'!$K$134</definedName>
    <definedName name="VAS073_F_Kitossanaudos243NuotekuDumblo">'Forma 4'!$L$134</definedName>
    <definedName name="VAS073_F_Kitossanaudos24IsViso">'Forma 4'!$I$134</definedName>
    <definedName name="VAS073_F_Kitossanaudos25PavirsiniuNuoteku">'Forma 4'!$M$134</definedName>
    <definedName name="VAS073_F_Kitossanaudos26KitosReguliuojamosios">'Forma 4'!$N$134</definedName>
    <definedName name="VAS073_F_Kitossanaudos27KitosVeiklos">'Forma 4'!$Q$134</definedName>
    <definedName name="VAS073_F_Kitossanaudos2Apskaitosveikla1">'Forma 4'!$O$134</definedName>
    <definedName name="VAS073_F_Kitossanaudos2Kitareguliuoja1">'Forma 4'!$P$134</definedName>
    <definedName name="VAS073_F_Kitossanaudos31IS">'Forma 4'!$D$185</definedName>
    <definedName name="VAS073_F_Kitossanaudos331GeriamojoVandens">'Forma 4'!$F$185</definedName>
    <definedName name="VAS073_F_Kitossanaudos332GeriamojoVandens">'Forma 4'!$G$185</definedName>
    <definedName name="VAS073_F_Kitossanaudos333GeriamojoVandens">'Forma 4'!$H$185</definedName>
    <definedName name="VAS073_F_Kitossanaudos33IsViso">'Forma 4'!$E$185</definedName>
    <definedName name="VAS073_F_Kitossanaudos341NuotekuSurinkimas">'Forma 4'!$J$185</definedName>
    <definedName name="VAS073_F_Kitossanaudos342NuotekuValymas">'Forma 4'!$K$185</definedName>
    <definedName name="VAS073_F_Kitossanaudos343NuotekuDumblo">'Forma 4'!$L$185</definedName>
    <definedName name="VAS073_F_Kitossanaudos34IsViso">'Forma 4'!$I$185</definedName>
    <definedName name="VAS073_F_Kitossanaudos35PavirsiniuNuoteku">'Forma 4'!$M$185</definedName>
    <definedName name="VAS073_F_Kitossanaudos36KitosReguliuojamosios">'Forma 4'!$N$185</definedName>
    <definedName name="VAS073_F_Kitossanaudos37KitosVeiklos">'Forma 4'!$Q$185</definedName>
    <definedName name="VAS073_F_Kitossanaudos3Apskaitosveikla1">'Forma 4'!$O$185</definedName>
    <definedName name="VAS073_F_Kitossanaudos3Kitareguliuoja1">'Forma 4'!$P$185</definedName>
    <definedName name="VAS073_F_Kitossanaudos41IS">'Forma 4'!$D$230</definedName>
    <definedName name="VAS073_F_Kitossanaudos431GeriamojoVandens">'Forma 4'!$F$230</definedName>
    <definedName name="VAS073_F_Kitossanaudos432GeriamojoVandens">'Forma 4'!$G$230</definedName>
    <definedName name="VAS073_F_Kitossanaudos433GeriamojoVandens">'Forma 4'!$H$230</definedName>
    <definedName name="VAS073_F_Kitossanaudos43IsViso">'Forma 4'!$E$230</definedName>
    <definedName name="VAS073_F_Kitossanaudos441NuotekuSurinkimas">'Forma 4'!$J$230</definedName>
    <definedName name="VAS073_F_Kitossanaudos442NuotekuValymas">'Forma 4'!$K$230</definedName>
    <definedName name="VAS073_F_Kitossanaudos443NuotekuDumblo">'Forma 4'!$L$230</definedName>
    <definedName name="VAS073_F_Kitossanaudos44IsViso">'Forma 4'!$I$230</definedName>
    <definedName name="VAS073_F_Kitossanaudos45PavirsiniuNuoteku">'Forma 4'!$M$230</definedName>
    <definedName name="VAS073_F_Kitossanaudos46KitosReguliuojamosios">'Forma 4'!$N$230</definedName>
    <definedName name="VAS073_F_Kitossanaudos47KitosVeiklos">'Forma 4'!$Q$230</definedName>
    <definedName name="VAS073_F_Kitossanaudos4Apskaitosveikla1">'Forma 4'!$O$230</definedName>
    <definedName name="VAS073_F_Kitossanaudos4Kitareguliuoja1">'Forma 4'!$P$230</definedName>
    <definedName name="VAS073_F_Kitossanaudos51IS">'Forma 4'!$D$235</definedName>
    <definedName name="VAS073_F_Kitossanaudos531GeriamojoVandens">'Forma 4'!$F$235</definedName>
    <definedName name="VAS073_F_Kitossanaudos532GeriamojoVandens">'Forma 4'!$G$235</definedName>
    <definedName name="VAS073_F_Kitossanaudos533GeriamojoVandens">'Forma 4'!$H$235</definedName>
    <definedName name="VAS073_F_Kitossanaudos53IsViso">'Forma 4'!$E$235</definedName>
    <definedName name="VAS073_F_Kitossanaudos541NuotekuSurinkimas">'Forma 4'!$J$235</definedName>
    <definedName name="VAS073_F_Kitossanaudos542NuotekuValymas">'Forma 4'!$K$235</definedName>
    <definedName name="VAS073_F_Kitossanaudos543NuotekuDumblo">'Forma 4'!$L$235</definedName>
    <definedName name="VAS073_F_Kitossanaudos54IsViso">'Forma 4'!$I$235</definedName>
    <definedName name="VAS073_F_Kitossanaudos55PavirsiniuNuoteku">'Forma 4'!$M$235</definedName>
    <definedName name="VAS073_F_Kitossanaudos56KitosReguliuojamosios">'Forma 4'!$N$235</definedName>
    <definedName name="VAS073_F_Kitossanaudos57KitosVeiklos">'Forma 4'!$Q$235</definedName>
    <definedName name="VAS073_F_Kitossanaudos5Apskaitosveikla1">'Forma 4'!$O$235</definedName>
    <definedName name="VAS073_F_Kitossanaudos5Kitareguliuoja1">'Forma 4'!$P$235</definedName>
    <definedName name="VAS073_F_Kitostechninio11IS">'Forma 4'!$D$50</definedName>
    <definedName name="VAS073_F_Kitostechninio131GeriamojoVandens">'Forma 4'!$F$50</definedName>
    <definedName name="VAS073_F_Kitostechninio132GeriamojoVandens">'Forma 4'!$G$50</definedName>
    <definedName name="VAS073_F_Kitostechninio133GeriamojoVandens">'Forma 4'!$H$50</definedName>
    <definedName name="VAS073_F_Kitostechninio13IsViso">'Forma 4'!$E$50</definedName>
    <definedName name="VAS073_F_Kitostechninio141NuotekuSurinkimas">'Forma 4'!$J$50</definedName>
    <definedName name="VAS073_F_Kitostechninio142NuotekuValymas">'Forma 4'!$K$50</definedName>
    <definedName name="VAS073_F_Kitostechninio143NuotekuDumblo">'Forma 4'!$L$50</definedName>
    <definedName name="VAS073_F_Kitostechninio14IsViso">'Forma 4'!$I$50</definedName>
    <definedName name="VAS073_F_Kitostechninio15PavirsiniuNuoteku">'Forma 4'!$M$50</definedName>
    <definedName name="VAS073_F_Kitostechninio16KitosReguliuojamosios">'Forma 4'!$N$50</definedName>
    <definedName name="VAS073_F_Kitostechninio17KitosVeiklos">'Forma 4'!$Q$50</definedName>
    <definedName name="VAS073_F_Kitostechninio1Apskaitosveikla1">'Forma 4'!$O$50</definedName>
    <definedName name="VAS073_F_Kitostechninio1Kitareguliuoja1">'Forma 4'!$P$50</definedName>
    <definedName name="VAS073_F_Kitostechninio21IS">'Forma 4'!$D$104</definedName>
    <definedName name="VAS073_F_Kitostechninio231GeriamojoVandens">'Forma 4'!$F$104</definedName>
    <definedName name="VAS073_F_Kitostechninio232GeriamojoVandens">'Forma 4'!$G$104</definedName>
    <definedName name="VAS073_F_Kitostechninio233GeriamojoVandens">'Forma 4'!$H$104</definedName>
    <definedName name="VAS073_F_Kitostechninio23IsViso">'Forma 4'!$E$104</definedName>
    <definedName name="VAS073_F_Kitostechninio241NuotekuSurinkimas">'Forma 4'!$J$104</definedName>
    <definedName name="VAS073_F_Kitostechninio242NuotekuValymas">'Forma 4'!$K$104</definedName>
    <definedName name="VAS073_F_Kitostechninio243NuotekuDumblo">'Forma 4'!$L$104</definedName>
    <definedName name="VAS073_F_Kitostechninio24IsViso">'Forma 4'!$I$104</definedName>
    <definedName name="VAS073_F_Kitostechninio25PavirsiniuNuoteku">'Forma 4'!$M$104</definedName>
    <definedName name="VAS073_F_Kitostechninio26KitosReguliuojamosios">'Forma 4'!$N$104</definedName>
    <definedName name="VAS073_F_Kitostechninio27KitosVeiklos">'Forma 4'!$Q$104</definedName>
    <definedName name="VAS073_F_Kitostechninio2Apskaitosveikla1">'Forma 4'!$O$104</definedName>
    <definedName name="VAS073_F_Kitostechninio2Kitareguliuoja1">'Forma 4'!$P$104</definedName>
    <definedName name="VAS073_F_Kitostechninio31IS">'Forma 4'!$D$155</definedName>
    <definedName name="VAS073_F_Kitostechninio331GeriamojoVandens">'Forma 4'!$F$155</definedName>
    <definedName name="VAS073_F_Kitostechninio332GeriamojoVandens">'Forma 4'!$G$155</definedName>
    <definedName name="VAS073_F_Kitostechninio333GeriamojoVandens">'Forma 4'!$H$155</definedName>
    <definedName name="VAS073_F_Kitostechninio33IsViso">'Forma 4'!$E$155</definedName>
    <definedName name="VAS073_F_Kitostechninio341NuotekuSurinkimas">'Forma 4'!$J$155</definedName>
    <definedName name="VAS073_F_Kitostechninio342NuotekuValymas">'Forma 4'!$K$155</definedName>
    <definedName name="VAS073_F_Kitostechninio343NuotekuDumblo">'Forma 4'!$L$155</definedName>
    <definedName name="VAS073_F_Kitostechninio34IsViso">'Forma 4'!$I$155</definedName>
    <definedName name="VAS073_F_Kitostechninio35PavirsiniuNuoteku">'Forma 4'!$M$155</definedName>
    <definedName name="VAS073_F_Kitostechninio36KitosReguliuojamosios">'Forma 4'!$N$155</definedName>
    <definedName name="VAS073_F_Kitostechninio37KitosVeiklos">'Forma 4'!$Q$155</definedName>
    <definedName name="VAS073_F_Kitostechninio3Apskaitosveikla1">'Forma 4'!$O$155</definedName>
    <definedName name="VAS073_F_Kitostechninio3Kitareguliuoja1">'Forma 4'!$P$155</definedName>
    <definedName name="VAS073_F_Kitostechninio41IS">'Forma 4'!$D$199</definedName>
    <definedName name="VAS073_F_Kitostechninio431GeriamojoVandens">'Forma 4'!$F$199</definedName>
    <definedName name="VAS073_F_Kitostechninio432GeriamojoVandens">'Forma 4'!$G$199</definedName>
    <definedName name="VAS073_F_Kitostechninio433GeriamojoVandens">'Forma 4'!$H$199</definedName>
    <definedName name="VAS073_F_Kitostechninio43IsViso">'Forma 4'!$E$199</definedName>
    <definedName name="VAS073_F_Kitostechninio441NuotekuSurinkimas">'Forma 4'!$J$199</definedName>
    <definedName name="VAS073_F_Kitostechninio442NuotekuValymas">'Forma 4'!$K$199</definedName>
    <definedName name="VAS073_F_Kitostechninio443NuotekuDumblo">'Forma 4'!$L$199</definedName>
    <definedName name="VAS073_F_Kitostechninio44IsViso">'Forma 4'!$I$199</definedName>
    <definedName name="VAS073_F_Kitostechninio45PavirsiniuNuoteku">'Forma 4'!$M$199</definedName>
    <definedName name="VAS073_F_Kitostechninio46KitosReguliuojamosios">'Forma 4'!$N$199</definedName>
    <definedName name="VAS073_F_Kitostechninio47KitosVeiklos">'Forma 4'!$Q$199</definedName>
    <definedName name="VAS073_F_Kitostechninio4Apskaitosveikla1">'Forma 4'!$O$199</definedName>
    <definedName name="VAS073_F_Kitostechninio4Kitareguliuoja1">'Forma 4'!$P$199</definedName>
    <definedName name="VAS073_F_Kitumokesciusa11IS">'Forma 4'!$D$62</definedName>
    <definedName name="VAS073_F_Kitumokesciusa131GeriamojoVandens">'Forma 4'!$F$62</definedName>
    <definedName name="VAS073_F_Kitumokesciusa132GeriamojoVandens">'Forma 4'!$G$62</definedName>
    <definedName name="VAS073_F_Kitumokesciusa133GeriamojoVandens">'Forma 4'!$H$62</definedName>
    <definedName name="VAS073_F_Kitumokesciusa13IsViso">'Forma 4'!$E$62</definedName>
    <definedName name="VAS073_F_Kitumokesciusa141NuotekuSurinkimas">'Forma 4'!$J$62</definedName>
    <definedName name="VAS073_F_Kitumokesciusa142NuotekuValymas">'Forma 4'!$K$62</definedName>
    <definedName name="VAS073_F_Kitumokesciusa143NuotekuDumblo">'Forma 4'!$L$62</definedName>
    <definedName name="VAS073_F_Kitumokesciusa14IsViso">'Forma 4'!$I$62</definedName>
    <definedName name="VAS073_F_Kitumokesciusa15PavirsiniuNuoteku">'Forma 4'!$M$62</definedName>
    <definedName name="VAS073_F_Kitumokesciusa16KitosReguliuojamosios">'Forma 4'!$N$62</definedName>
    <definedName name="VAS073_F_Kitumokesciusa17KitosVeiklos">'Forma 4'!$Q$62</definedName>
    <definedName name="VAS073_F_Kitumokesciusa1Apskaitosveikla1">'Forma 4'!$O$62</definedName>
    <definedName name="VAS073_F_Kitumokesciusa1Kitareguliuoja1">'Forma 4'!$P$62</definedName>
    <definedName name="VAS073_F_Kitumokesciusa21IS">'Forma 4'!$D$114</definedName>
    <definedName name="VAS073_F_Kitumokesciusa231GeriamojoVandens">'Forma 4'!$F$114</definedName>
    <definedName name="VAS073_F_Kitumokesciusa232GeriamojoVandens">'Forma 4'!$G$114</definedName>
    <definedName name="VAS073_F_Kitumokesciusa233GeriamojoVandens">'Forma 4'!$H$114</definedName>
    <definedName name="VAS073_F_Kitumokesciusa23IsViso">'Forma 4'!$E$114</definedName>
    <definedName name="VAS073_F_Kitumokesciusa241NuotekuSurinkimas">'Forma 4'!$J$114</definedName>
    <definedName name="VAS073_F_Kitumokesciusa242NuotekuValymas">'Forma 4'!$K$114</definedName>
    <definedName name="VAS073_F_Kitumokesciusa243NuotekuDumblo">'Forma 4'!$L$114</definedName>
    <definedName name="VAS073_F_Kitumokesciusa24IsViso">'Forma 4'!$I$114</definedName>
    <definedName name="VAS073_F_Kitumokesciusa25PavirsiniuNuoteku">'Forma 4'!$M$114</definedName>
    <definedName name="VAS073_F_Kitumokesciusa26KitosReguliuojamosios">'Forma 4'!$N$114</definedName>
    <definedName name="VAS073_F_Kitumokesciusa27KitosVeiklos">'Forma 4'!$Q$114</definedName>
    <definedName name="VAS073_F_Kitumokesciusa2Apskaitosveikla1">'Forma 4'!$O$114</definedName>
    <definedName name="VAS073_F_Kitumokesciusa2Kitareguliuoja1">'Forma 4'!$P$114</definedName>
    <definedName name="VAS073_F_Kitumokesciusa31IS">'Forma 4'!$D$165</definedName>
    <definedName name="VAS073_F_Kitumokesciusa331GeriamojoVandens">'Forma 4'!$F$165</definedName>
    <definedName name="VAS073_F_Kitumokesciusa332GeriamojoVandens">'Forma 4'!$G$165</definedName>
    <definedName name="VAS073_F_Kitumokesciusa333GeriamojoVandens">'Forma 4'!$H$165</definedName>
    <definedName name="VAS073_F_Kitumokesciusa33IsViso">'Forma 4'!$E$165</definedName>
    <definedName name="VAS073_F_Kitumokesciusa341NuotekuSurinkimas">'Forma 4'!$J$165</definedName>
    <definedName name="VAS073_F_Kitumokesciusa342NuotekuValymas">'Forma 4'!$K$165</definedName>
    <definedName name="VAS073_F_Kitumokesciusa343NuotekuDumblo">'Forma 4'!$L$165</definedName>
    <definedName name="VAS073_F_Kitumokesciusa34IsViso">'Forma 4'!$I$165</definedName>
    <definedName name="VAS073_F_Kitumokesciusa35PavirsiniuNuoteku">'Forma 4'!$M$165</definedName>
    <definedName name="VAS073_F_Kitumokesciusa36KitosReguliuojamosios">'Forma 4'!$N$165</definedName>
    <definedName name="VAS073_F_Kitumokesciusa37KitosVeiklos">'Forma 4'!$Q$165</definedName>
    <definedName name="VAS073_F_Kitumokesciusa3Apskaitosveikla1">'Forma 4'!$O$165</definedName>
    <definedName name="VAS073_F_Kitumokesciusa3Kitareguliuoja1">'Forma 4'!$P$165</definedName>
    <definedName name="VAS073_F_Kitumokesciusa41IS">'Forma 4'!$D$209</definedName>
    <definedName name="VAS073_F_Kitumokesciusa431GeriamojoVandens">'Forma 4'!$F$209</definedName>
    <definedName name="VAS073_F_Kitumokesciusa432GeriamojoVandens">'Forma 4'!$G$209</definedName>
    <definedName name="VAS073_F_Kitumokesciusa433GeriamojoVandens">'Forma 4'!$H$209</definedName>
    <definedName name="VAS073_F_Kitumokesciusa43IsViso">'Forma 4'!$E$209</definedName>
    <definedName name="VAS073_F_Kitumokesciusa441NuotekuSurinkimas">'Forma 4'!$J$209</definedName>
    <definedName name="VAS073_F_Kitumokesciusa442NuotekuValymas">'Forma 4'!$K$209</definedName>
    <definedName name="VAS073_F_Kitumokesciusa443NuotekuDumblo">'Forma 4'!$L$209</definedName>
    <definedName name="VAS073_F_Kitumokesciusa44IsViso">'Forma 4'!$I$209</definedName>
    <definedName name="VAS073_F_Kitumokesciusa45PavirsiniuNuoteku">'Forma 4'!$M$209</definedName>
    <definedName name="VAS073_F_Kitumokesciusa46KitosReguliuojamosios">'Forma 4'!$N$209</definedName>
    <definedName name="VAS073_F_Kitumokesciusa47KitosVeiklos">'Forma 4'!$Q$209</definedName>
    <definedName name="VAS073_F_Kitumokesciusa4Apskaitosveikla1">'Forma 4'!$O$209</definedName>
    <definedName name="VAS073_F_Kitumokesciusa4Kitareguliuoja1">'Forma 4'!$P$209</definedName>
    <definedName name="VAS073_F_Kitupaslaugupi11IS">'Forma 4'!$D$86</definedName>
    <definedName name="VAS073_F_Kitupaslaugupi131GeriamojoVandens">'Forma 4'!$F$86</definedName>
    <definedName name="VAS073_F_Kitupaslaugupi132GeriamojoVandens">'Forma 4'!$G$86</definedName>
    <definedName name="VAS073_F_Kitupaslaugupi133GeriamojoVandens">'Forma 4'!$H$86</definedName>
    <definedName name="VAS073_F_Kitupaslaugupi13IsViso">'Forma 4'!$E$86</definedName>
    <definedName name="VAS073_F_Kitupaslaugupi141NuotekuSurinkimas">'Forma 4'!$J$86</definedName>
    <definedName name="VAS073_F_Kitupaslaugupi142NuotekuValymas">'Forma 4'!$K$86</definedName>
    <definedName name="VAS073_F_Kitupaslaugupi143NuotekuDumblo">'Forma 4'!$L$86</definedName>
    <definedName name="VAS073_F_Kitupaslaugupi14IsViso">'Forma 4'!$I$86</definedName>
    <definedName name="VAS073_F_Kitupaslaugupi15PavirsiniuNuoteku">'Forma 4'!$M$86</definedName>
    <definedName name="VAS073_F_Kitupaslaugupi16KitosReguliuojamosios">'Forma 4'!$N$86</definedName>
    <definedName name="VAS073_F_Kitupaslaugupi17KitosVeiklos">'Forma 4'!$Q$86</definedName>
    <definedName name="VAS073_F_Kitupaslaugupi1Apskaitosveikla1">'Forma 4'!$O$86</definedName>
    <definedName name="VAS073_F_Kitupaslaugupi1Kitareguliuoja1">'Forma 4'!$P$86</definedName>
    <definedName name="VAS073_F_Kitupaslaugupi21IS">'Forma 4'!$D$138</definedName>
    <definedName name="VAS073_F_Kitupaslaugupi231GeriamojoVandens">'Forma 4'!$F$138</definedName>
    <definedName name="VAS073_F_Kitupaslaugupi232GeriamojoVandens">'Forma 4'!$G$138</definedName>
    <definedName name="VAS073_F_Kitupaslaugupi233GeriamojoVandens">'Forma 4'!$H$138</definedName>
    <definedName name="VAS073_F_Kitupaslaugupi23IsViso">'Forma 4'!$E$138</definedName>
    <definedName name="VAS073_F_Kitupaslaugupi241NuotekuSurinkimas">'Forma 4'!$J$138</definedName>
    <definedName name="VAS073_F_Kitupaslaugupi242NuotekuValymas">'Forma 4'!$K$138</definedName>
    <definedName name="VAS073_F_Kitupaslaugupi243NuotekuDumblo">'Forma 4'!$L$138</definedName>
    <definedName name="VAS073_F_Kitupaslaugupi24IsViso">'Forma 4'!$I$138</definedName>
    <definedName name="VAS073_F_Kitupaslaugupi25PavirsiniuNuoteku">'Forma 4'!$M$138</definedName>
    <definedName name="VAS073_F_Kitupaslaugupi26KitosReguliuojamosios">'Forma 4'!$N$138</definedName>
    <definedName name="VAS073_F_Kitupaslaugupi27KitosVeiklos">'Forma 4'!$Q$138</definedName>
    <definedName name="VAS073_F_Kitupaslaugupi2Apskaitosveikla1">'Forma 4'!$O$138</definedName>
    <definedName name="VAS073_F_Kitupaslaugupi2Kitareguliuoja1">'Forma 4'!$P$138</definedName>
    <definedName name="VAS073_F_Kitupaslaugupi31IS">'Forma 4'!$D$234</definedName>
    <definedName name="VAS073_F_Kitupaslaugupi331GeriamojoVandens">'Forma 4'!$F$234</definedName>
    <definedName name="VAS073_F_Kitupaslaugupi332GeriamojoVandens">'Forma 4'!$G$234</definedName>
    <definedName name="VAS073_F_Kitupaslaugupi333GeriamojoVandens">'Forma 4'!$H$234</definedName>
    <definedName name="VAS073_F_Kitupaslaugupi33IsViso">'Forma 4'!$E$234</definedName>
    <definedName name="VAS073_F_Kitupaslaugupi341NuotekuSurinkimas">'Forma 4'!$J$234</definedName>
    <definedName name="VAS073_F_Kitupaslaugupi342NuotekuValymas">'Forma 4'!$K$234</definedName>
    <definedName name="VAS073_F_Kitupaslaugupi343NuotekuDumblo">'Forma 4'!$L$234</definedName>
    <definedName name="VAS073_F_Kitupaslaugupi34IsViso">'Forma 4'!$I$234</definedName>
    <definedName name="VAS073_F_Kitupaslaugupi35PavirsiniuNuoteku">'Forma 4'!$M$234</definedName>
    <definedName name="VAS073_F_Kitupaslaugupi36KitosReguliuojamosios">'Forma 4'!$N$234</definedName>
    <definedName name="VAS073_F_Kitupaslaugupi37KitosVeiklos">'Forma 4'!$Q$234</definedName>
    <definedName name="VAS073_F_Kitupaslaugupi3Apskaitosveikla1">'Forma 4'!$O$234</definedName>
    <definedName name="VAS073_F_Kitupaslaugupi3Kitareguliuoja1">'Forma 4'!$P$234</definedName>
    <definedName name="VAS073_F_Konsultaciniup11IS">'Forma 4'!$D$69</definedName>
    <definedName name="VAS073_F_Konsultaciniup131GeriamojoVandens">'Forma 4'!$F$69</definedName>
    <definedName name="VAS073_F_Konsultaciniup132GeriamojoVandens">'Forma 4'!$G$69</definedName>
    <definedName name="VAS073_F_Konsultaciniup133GeriamojoVandens">'Forma 4'!$H$69</definedName>
    <definedName name="VAS073_F_Konsultaciniup13IsViso">'Forma 4'!$E$69</definedName>
    <definedName name="VAS073_F_Konsultaciniup141NuotekuSurinkimas">'Forma 4'!$J$69</definedName>
    <definedName name="VAS073_F_Konsultaciniup142NuotekuValymas">'Forma 4'!$K$69</definedName>
    <definedName name="VAS073_F_Konsultaciniup143NuotekuDumblo">'Forma 4'!$L$69</definedName>
    <definedName name="VAS073_F_Konsultaciniup14IsViso">'Forma 4'!$I$69</definedName>
    <definedName name="VAS073_F_Konsultaciniup15PavirsiniuNuoteku">'Forma 4'!$M$69</definedName>
    <definedName name="VAS073_F_Konsultaciniup16KitosReguliuojamosios">'Forma 4'!$N$69</definedName>
    <definedName name="VAS073_F_Konsultaciniup17KitosVeiklos">'Forma 4'!$Q$69</definedName>
    <definedName name="VAS073_F_Konsultaciniup1Apskaitosveikla1">'Forma 4'!$O$69</definedName>
    <definedName name="VAS073_F_Konsultaciniup1Kitareguliuoja1">'Forma 4'!$P$69</definedName>
    <definedName name="VAS073_F_Konsultaciniup21IS">'Forma 4'!$D$121</definedName>
    <definedName name="VAS073_F_Konsultaciniup231GeriamojoVandens">'Forma 4'!$F$121</definedName>
    <definedName name="VAS073_F_Konsultaciniup232GeriamojoVandens">'Forma 4'!$G$121</definedName>
    <definedName name="VAS073_F_Konsultaciniup233GeriamojoVandens">'Forma 4'!$H$121</definedName>
    <definedName name="VAS073_F_Konsultaciniup23IsViso">'Forma 4'!$E$121</definedName>
    <definedName name="VAS073_F_Konsultaciniup241NuotekuSurinkimas">'Forma 4'!$J$121</definedName>
    <definedName name="VAS073_F_Konsultaciniup242NuotekuValymas">'Forma 4'!$K$121</definedName>
    <definedName name="VAS073_F_Konsultaciniup243NuotekuDumblo">'Forma 4'!$L$121</definedName>
    <definedName name="VAS073_F_Konsultaciniup24IsViso">'Forma 4'!$I$121</definedName>
    <definedName name="VAS073_F_Konsultaciniup25PavirsiniuNuoteku">'Forma 4'!$M$121</definedName>
    <definedName name="VAS073_F_Konsultaciniup26KitosReguliuojamosios">'Forma 4'!$N$121</definedName>
    <definedName name="VAS073_F_Konsultaciniup27KitosVeiklos">'Forma 4'!$Q$121</definedName>
    <definedName name="VAS073_F_Konsultaciniup2Apskaitosveikla1">'Forma 4'!$O$121</definedName>
    <definedName name="VAS073_F_Konsultaciniup2Kitareguliuoja1">'Forma 4'!$P$121</definedName>
    <definedName name="VAS073_F_Konsultaciniup31IS">'Forma 4'!$D$172</definedName>
    <definedName name="VAS073_F_Konsultaciniup331GeriamojoVandens">'Forma 4'!$F$172</definedName>
    <definedName name="VAS073_F_Konsultaciniup332GeriamojoVandens">'Forma 4'!$G$172</definedName>
    <definedName name="VAS073_F_Konsultaciniup333GeriamojoVandens">'Forma 4'!$H$172</definedName>
    <definedName name="VAS073_F_Konsultaciniup33IsViso">'Forma 4'!$E$172</definedName>
    <definedName name="VAS073_F_Konsultaciniup341NuotekuSurinkimas">'Forma 4'!$J$172</definedName>
    <definedName name="VAS073_F_Konsultaciniup342NuotekuValymas">'Forma 4'!$K$172</definedName>
    <definedName name="VAS073_F_Konsultaciniup343NuotekuDumblo">'Forma 4'!$L$172</definedName>
    <definedName name="VAS073_F_Konsultaciniup34IsViso">'Forma 4'!$I$172</definedName>
    <definedName name="VAS073_F_Konsultaciniup35PavirsiniuNuoteku">'Forma 4'!$M$172</definedName>
    <definedName name="VAS073_F_Konsultaciniup36KitosReguliuojamosios">'Forma 4'!$N$172</definedName>
    <definedName name="VAS073_F_Konsultaciniup37KitosVeiklos">'Forma 4'!$Q$172</definedName>
    <definedName name="VAS073_F_Konsultaciniup3Apskaitosveikla1">'Forma 4'!$O$172</definedName>
    <definedName name="VAS073_F_Konsultaciniup3Kitareguliuoja1">'Forma 4'!$P$172</definedName>
    <definedName name="VAS073_F_Konsultaciniup41IS">'Forma 4'!$D$216</definedName>
    <definedName name="VAS073_F_Konsultaciniup431GeriamojoVandens">'Forma 4'!$F$216</definedName>
    <definedName name="VAS073_F_Konsultaciniup432GeriamojoVandens">'Forma 4'!$G$216</definedName>
    <definedName name="VAS073_F_Konsultaciniup433GeriamojoVandens">'Forma 4'!$H$216</definedName>
    <definedName name="VAS073_F_Konsultaciniup43IsViso">'Forma 4'!$E$216</definedName>
    <definedName name="VAS073_F_Konsultaciniup441NuotekuSurinkimas">'Forma 4'!$J$216</definedName>
    <definedName name="VAS073_F_Konsultaciniup442NuotekuValymas">'Forma 4'!$K$216</definedName>
    <definedName name="VAS073_F_Konsultaciniup443NuotekuDumblo">'Forma 4'!$L$216</definedName>
    <definedName name="VAS073_F_Konsultaciniup44IsViso">'Forma 4'!$I$216</definedName>
    <definedName name="VAS073_F_Konsultaciniup45PavirsiniuNuoteku">'Forma 4'!$M$216</definedName>
    <definedName name="VAS073_F_Konsultaciniup46KitosReguliuojamosios">'Forma 4'!$N$216</definedName>
    <definedName name="VAS073_F_Konsultaciniup47KitosVeiklos">'Forma 4'!$Q$216</definedName>
    <definedName name="VAS073_F_Konsultaciniup4Apskaitosveikla1">'Forma 4'!$O$216</definedName>
    <definedName name="VAS073_F_Konsultaciniup4Kitareguliuoja1">'Forma 4'!$P$216</definedName>
    <definedName name="VAS073_F_Kuraslengviesi11IS">'Forma 4'!$D$42</definedName>
    <definedName name="VAS073_F_Kuraslengviesi131GeriamojoVandens">'Forma 4'!$F$42</definedName>
    <definedName name="VAS073_F_Kuraslengviesi132GeriamojoVandens">'Forma 4'!$G$42</definedName>
    <definedName name="VAS073_F_Kuraslengviesi133GeriamojoVandens">'Forma 4'!$H$42</definedName>
    <definedName name="VAS073_F_Kuraslengviesi13IsViso">'Forma 4'!$E$42</definedName>
    <definedName name="VAS073_F_Kuraslengviesi141NuotekuSurinkimas">'Forma 4'!$J$42</definedName>
    <definedName name="VAS073_F_Kuraslengviesi142NuotekuValymas">'Forma 4'!$K$42</definedName>
    <definedName name="VAS073_F_Kuraslengviesi143NuotekuDumblo">'Forma 4'!$L$42</definedName>
    <definedName name="VAS073_F_Kuraslengviesi14IsViso">'Forma 4'!$I$42</definedName>
    <definedName name="VAS073_F_Kuraslengviesi15PavirsiniuNuoteku">'Forma 4'!$M$42</definedName>
    <definedName name="VAS073_F_Kuraslengviesi16KitosReguliuojamosios">'Forma 4'!$N$42</definedName>
    <definedName name="VAS073_F_Kuraslengviesi17KitosVeiklos">'Forma 4'!$Q$42</definedName>
    <definedName name="VAS073_F_Kuraslengviesi1Apskaitosveikla1">'Forma 4'!$O$42</definedName>
    <definedName name="VAS073_F_Kuraslengviesi1Kitareguliuoja1">'Forma 4'!$P$42</definedName>
    <definedName name="VAS073_F_Kuraslengviesi21IS">'Forma 4'!$D$96</definedName>
    <definedName name="VAS073_F_Kuraslengviesi231GeriamojoVandens">'Forma 4'!$F$96</definedName>
    <definedName name="VAS073_F_Kuraslengviesi232GeriamojoVandens">'Forma 4'!$G$96</definedName>
    <definedName name="VAS073_F_Kuraslengviesi233GeriamojoVandens">'Forma 4'!$H$96</definedName>
    <definedName name="VAS073_F_Kuraslengviesi23IsViso">'Forma 4'!$E$96</definedName>
    <definedName name="VAS073_F_Kuraslengviesi241NuotekuSurinkimas">'Forma 4'!$J$96</definedName>
    <definedName name="VAS073_F_Kuraslengviesi242NuotekuValymas">'Forma 4'!$K$96</definedName>
    <definedName name="VAS073_F_Kuraslengviesi243NuotekuDumblo">'Forma 4'!$L$96</definedName>
    <definedName name="VAS073_F_Kuraslengviesi24IsViso">'Forma 4'!$I$96</definedName>
    <definedName name="VAS073_F_Kuraslengviesi25PavirsiniuNuoteku">'Forma 4'!$M$96</definedName>
    <definedName name="VAS073_F_Kuraslengviesi26KitosReguliuojamosios">'Forma 4'!$N$96</definedName>
    <definedName name="VAS073_F_Kuraslengviesi27KitosVeiklos">'Forma 4'!$Q$96</definedName>
    <definedName name="VAS073_F_Kuraslengviesi2Apskaitosveikla1">'Forma 4'!$O$96</definedName>
    <definedName name="VAS073_F_Kuraslengviesi2Kitareguliuoja1">'Forma 4'!$P$96</definedName>
    <definedName name="VAS073_F_Kuraslengviesi31IS">'Forma 4'!$D$147</definedName>
    <definedName name="VAS073_F_Kuraslengviesi331GeriamojoVandens">'Forma 4'!$F$147</definedName>
    <definedName name="VAS073_F_Kuraslengviesi332GeriamojoVandens">'Forma 4'!$G$147</definedName>
    <definedName name="VAS073_F_Kuraslengviesi333GeriamojoVandens">'Forma 4'!$H$147</definedName>
    <definedName name="VAS073_F_Kuraslengviesi33IsViso">'Forma 4'!$E$147</definedName>
    <definedName name="VAS073_F_Kuraslengviesi341NuotekuSurinkimas">'Forma 4'!$J$147</definedName>
    <definedName name="VAS073_F_Kuraslengviesi342NuotekuValymas">'Forma 4'!$K$147</definedName>
    <definedName name="VAS073_F_Kuraslengviesi343NuotekuDumblo">'Forma 4'!$L$147</definedName>
    <definedName name="VAS073_F_Kuraslengviesi34IsViso">'Forma 4'!$I$147</definedName>
    <definedName name="VAS073_F_Kuraslengviesi35PavirsiniuNuoteku">'Forma 4'!$M$147</definedName>
    <definedName name="VAS073_F_Kuraslengviesi36KitosReguliuojamosios">'Forma 4'!$N$147</definedName>
    <definedName name="VAS073_F_Kuraslengviesi37KitosVeiklos">'Forma 4'!$Q$147</definedName>
    <definedName name="VAS073_F_Kuraslengviesi3Apskaitosveikla1">'Forma 4'!$O$147</definedName>
    <definedName name="VAS073_F_Kuraslengviesi3Kitareguliuoja1">'Forma 4'!$P$147</definedName>
    <definedName name="VAS073_F_Kuraslengviesi41IS">'Forma 4'!$D$191</definedName>
    <definedName name="VAS073_F_Kuraslengviesi431GeriamojoVandens">'Forma 4'!$F$191</definedName>
    <definedName name="VAS073_F_Kuraslengviesi432GeriamojoVandens">'Forma 4'!$G$191</definedName>
    <definedName name="VAS073_F_Kuraslengviesi433GeriamojoVandens">'Forma 4'!$H$191</definedName>
    <definedName name="VAS073_F_Kuraslengviesi43IsViso">'Forma 4'!$E$191</definedName>
    <definedName name="VAS073_F_Kuraslengviesi441NuotekuSurinkimas">'Forma 4'!$J$191</definedName>
    <definedName name="VAS073_F_Kuraslengviesi442NuotekuValymas">'Forma 4'!$K$191</definedName>
    <definedName name="VAS073_F_Kuraslengviesi443NuotekuDumblo">'Forma 4'!$L$191</definedName>
    <definedName name="VAS073_F_Kuraslengviesi44IsViso">'Forma 4'!$I$191</definedName>
    <definedName name="VAS073_F_Kuraslengviesi45PavirsiniuNuoteku">'Forma 4'!$M$191</definedName>
    <definedName name="VAS073_F_Kuraslengviesi46KitosReguliuojamosios">'Forma 4'!$N$191</definedName>
    <definedName name="VAS073_F_Kuraslengviesi47KitosVeiklos">'Forma 4'!$Q$191</definedName>
    <definedName name="VAS073_F_Kuraslengviesi4Apskaitosveikla1">'Forma 4'!$O$191</definedName>
    <definedName name="VAS073_F_Kuraslengviesi4Kitareguliuoja1">'Forma 4'!$P$191</definedName>
    <definedName name="VAS073_F_Kurasmasinomsi11IS">'Forma 4'!$D$41</definedName>
    <definedName name="VAS073_F_Kurasmasinomsi131GeriamojoVandens">'Forma 4'!$F$41</definedName>
    <definedName name="VAS073_F_Kurasmasinomsi132GeriamojoVandens">'Forma 4'!$G$41</definedName>
    <definedName name="VAS073_F_Kurasmasinomsi133GeriamojoVandens">'Forma 4'!$H$41</definedName>
    <definedName name="VAS073_F_Kurasmasinomsi13IsViso">'Forma 4'!$E$41</definedName>
    <definedName name="VAS073_F_Kurasmasinomsi141NuotekuSurinkimas">'Forma 4'!$J$41</definedName>
    <definedName name="VAS073_F_Kurasmasinomsi142NuotekuValymas">'Forma 4'!$K$41</definedName>
    <definedName name="VAS073_F_Kurasmasinomsi143NuotekuDumblo">'Forma 4'!$L$41</definedName>
    <definedName name="VAS073_F_Kurasmasinomsi14IsViso">'Forma 4'!$I$41</definedName>
    <definedName name="VAS073_F_Kurasmasinomsi15PavirsiniuNuoteku">'Forma 4'!$M$41</definedName>
    <definedName name="VAS073_F_Kurasmasinomsi16KitosReguliuojamosios">'Forma 4'!$N$41</definedName>
    <definedName name="VAS073_F_Kurasmasinomsi17KitosVeiklos">'Forma 4'!$Q$41</definedName>
    <definedName name="VAS073_F_Kurasmasinomsi1Apskaitosveikla1">'Forma 4'!$O$41</definedName>
    <definedName name="VAS073_F_Kurasmasinomsi1Kitareguliuoja1">'Forma 4'!$P$41</definedName>
    <definedName name="VAS073_F_Kurasmasinomsi21IS">'Forma 4'!$D$95</definedName>
    <definedName name="VAS073_F_Kurasmasinomsi231GeriamojoVandens">'Forma 4'!$F$95</definedName>
    <definedName name="VAS073_F_Kurasmasinomsi232GeriamojoVandens">'Forma 4'!$G$95</definedName>
    <definedName name="VAS073_F_Kurasmasinomsi233GeriamojoVandens">'Forma 4'!$H$95</definedName>
    <definedName name="VAS073_F_Kurasmasinomsi23IsViso">'Forma 4'!$E$95</definedName>
    <definedName name="VAS073_F_Kurasmasinomsi241NuotekuSurinkimas">'Forma 4'!$J$95</definedName>
    <definedName name="VAS073_F_Kurasmasinomsi242NuotekuValymas">'Forma 4'!$K$95</definedName>
    <definedName name="VAS073_F_Kurasmasinomsi243NuotekuDumblo">'Forma 4'!$L$95</definedName>
    <definedName name="VAS073_F_Kurasmasinomsi24IsViso">'Forma 4'!$I$95</definedName>
    <definedName name="VAS073_F_Kurasmasinomsi25PavirsiniuNuoteku">'Forma 4'!$M$95</definedName>
    <definedName name="VAS073_F_Kurasmasinomsi26KitosReguliuojamosios">'Forma 4'!$N$95</definedName>
    <definedName name="VAS073_F_Kurasmasinomsi27KitosVeiklos">'Forma 4'!$Q$95</definedName>
    <definedName name="VAS073_F_Kurasmasinomsi2Apskaitosveikla1">'Forma 4'!$O$95</definedName>
    <definedName name="VAS073_F_Kurasmasinomsi2Kitareguliuoja1">'Forma 4'!$P$95</definedName>
    <definedName name="VAS073_F_Kurasmasinomsi31IS">'Forma 4'!$D$146</definedName>
    <definedName name="VAS073_F_Kurasmasinomsi331GeriamojoVandens">'Forma 4'!$F$146</definedName>
    <definedName name="VAS073_F_Kurasmasinomsi332GeriamojoVandens">'Forma 4'!$G$146</definedName>
    <definedName name="VAS073_F_Kurasmasinomsi333GeriamojoVandens">'Forma 4'!$H$146</definedName>
    <definedName name="VAS073_F_Kurasmasinomsi33IsViso">'Forma 4'!$E$146</definedName>
    <definedName name="VAS073_F_Kurasmasinomsi341NuotekuSurinkimas">'Forma 4'!$J$146</definedName>
    <definedName name="VAS073_F_Kurasmasinomsi342NuotekuValymas">'Forma 4'!$K$146</definedName>
    <definedName name="VAS073_F_Kurasmasinomsi343NuotekuDumblo">'Forma 4'!$L$146</definedName>
    <definedName name="VAS073_F_Kurasmasinomsi34IsViso">'Forma 4'!$I$146</definedName>
    <definedName name="VAS073_F_Kurasmasinomsi35PavirsiniuNuoteku">'Forma 4'!$M$146</definedName>
    <definedName name="VAS073_F_Kurasmasinomsi36KitosReguliuojamosios">'Forma 4'!$N$146</definedName>
    <definedName name="VAS073_F_Kurasmasinomsi37KitosVeiklos">'Forma 4'!$Q$146</definedName>
    <definedName name="VAS073_F_Kurasmasinomsi3Apskaitosveikla1">'Forma 4'!$O$146</definedName>
    <definedName name="VAS073_F_Kurasmasinomsi3Kitareguliuoja1">'Forma 4'!$P$146</definedName>
    <definedName name="VAS073_F_Kurasmasinomsi41IS">'Forma 4'!$D$190</definedName>
    <definedName name="VAS073_F_Kurasmasinomsi431GeriamojoVandens">'Forma 4'!$F$190</definedName>
    <definedName name="VAS073_F_Kurasmasinomsi432GeriamojoVandens">'Forma 4'!$G$190</definedName>
    <definedName name="VAS073_F_Kurasmasinomsi433GeriamojoVandens">'Forma 4'!$H$190</definedName>
    <definedName name="VAS073_F_Kurasmasinomsi43IsViso">'Forma 4'!$E$190</definedName>
    <definedName name="VAS073_F_Kurasmasinomsi441NuotekuSurinkimas">'Forma 4'!$J$190</definedName>
    <definedName name="VAS073_F_Kurasmasinomsi442NuotekuValymas">'Forma 4'!$K$190</definedName>
    <definedName name="VAS073_F_Kurasmasinomsi443NuotekuDumblo">'Forma 4'!$L$190</definedName>
    <definedName name="VAS073_F_Kurasmasinomsi44IsViso">'Forma 4'!$I$190</definedName>
    <definedName name="VAS073_F_Kurasmasinomsi45PavirsiniuNuoteku">'Forma 4'!$M$190</definedName>
    <definedName name="VAS073_F_Kurasmasinomsi46KitosReguliuojamosios">'Forma 4'!$N$190</definedName>
    <definedName name="VAS073_F_Kurasmasinomsi47KitosVeiklos">'Forma 4'!$Q$190</definedName>
    <definedName name="VAS073_F_Kurasmasinomsi4Apskaitosveikla1">'Forma 4'!$O$190</definedName>
    <definedName name="VAS073_F_Kurasmasinomsi4Kitareguliuoja1">'Forma 4'!$P$190</definedName>
    <definedName name="VAS073_F_Kurotransportu11IS">'Forma 4'!$D$40</definedName>
    <definedName name="VAS073_F_Kurotransportu131GeriamojoVandens">'Forma 4'!$F$40</definedName>
    <definedName name="VAS073_F_Kurotransportu132GeriamojoVandens">'Forma 4'!$G$40</definedName>
    <definedName name="VAS073_F_Kurotransportu133GeriamojoVandens">'Forma 4'!$H$40</definedName>
    <definedName name="VAS073_F_Kurotransportu13IsViso">'Forma 4'!$E$40</definedName>
    <definedName name="VAS073_F_Kurotransportu141NuotekuSurinkimas">'Forma 4'!$J$40</definedName>
    <definedName name="VAS073_F_Kurotransportu142NuotekuValymas">'Forma 4'!$K$40</definedName>
    <definedName name="VAS073_F_Kurotransportu143NuotekuDumblo">'Forma 4'!$L$40</definedName>
    <definedName name="VAS073_F_Kurotransportu14IsViso">'Forma 4'!$I$40</definedName>
    <definedName name="VAS073_F_Kurotransportu15PavirsiniuNuoteku">'Forma 4'!$M$40</definedName>
    <definedName name="VAS073_F_Kurotransportu16KitosReguliuojamosios">'Forma 4'!$N$40</definedName>
    <definedName name="VAS073_F_Kurotransportu17KitosVeiklos">'Forma 4'!$Q$40</definedName>
    <definedName name="VAS073_F_Kurotransportu1Apskaitosveikla1">'Forma 4'!$O$40</definedName>
    <definedName name="VAS073_F_Kurotransportu1Kitareguliuoja1">'Forma 4'!$P$40</definedName>
    <definedName name="VAS073_F_Kurotransportu21IS">'Forma 4'!$D$94</definedName>
    <definedName name="VAS073_F_Kurotransportu231GeriamojoVandens">'Forma 4'!$F$94</definedName>
    <definedName name="VAS073_F_Kurotransportu232GeriamojoVandens">'Forma 4'!$G$94</definedName>
    <definedName name="VAS073_F_Kurotransportu233GeriamojoVandens">'Forma 4'!$H$94</definedName>
    <definedName name="VAS073_F_Kurotransportu23IsViso">'Forma 4'!$E$94</definedName>
    <definedName name="VAS073_F_Kurotransportu241NuotekuSurinkimas">'Forma 4'!$J$94</definedName>
    <definedName name="VAS073_F_Kurotransportu242NuotekuValymas">'Forma 4'!$K$94</definedName>
    <definedName name="VAS073_F_Kurotransportu243NuotekuDumblo">'Forma 4'!$L$94</definedName>
    <definedName name="VAS073_F_Kurotransportu24IsViso">'Forma 4'!$I$94</definedName>
    <definedName name="VAS073_F_Kurotransportu25PavirsiniuNuoteku">'Forma 4'!$M$94</definedName>
    <definedName name="VAS073_F_Kurotransportu26KitosReguliuojamosios">'Forma 4'!$N$94</definedName>
    <definedName name="VAS073_F_Kurotransportu27KitosVeiklos">'Forma 4'!$Q$94</definedName>
    <definedName name="VAS073_F_Kurotransportu2Apskaitosveikla1">'Forma 4'!$O$94</definedName>
    <definedName name="VAS073_F_Kurotransportu2Kitareguliuoja1">'Forma 4'!$P$94</definedName>
    <definedName name="VAS073_F_Kurotransportu31IS">'Forma 4'!$D$189</definedName>
    <definedName name="VAS073_F_Kurotransportu331GeriamojoVandens">'Forma 4'!$F$189</definedName>
    <definedName name="VAS073_F_Kurotransportu332GeriamojoVandens">'Forma 4'!$G$189</definedName>
    <definedName name="VAS073_F_Kurotransportu333GeriamojoVandens">'Forma 4'!$H$189</definedName>
    <definedName name="VAS073_F_Kurotransportu33IsViso">'Forma 4'!$E$189</definedName>
    <definedName name="VAS073_F_Kurotransportu341NuotekuSurinkimas">'Forma 4'!$J$189</definedName>
    <definedName name="VAS073_F_Kurotransportu342NuotekuValymas">'Forma 4'!$K$189</definedName>
    <definedName name="VAS073_F_Kurotransportu343NuotekuDumblo">'Forma 4'!$L$189</definedName>
    <definedName name="VAS073_F_Kurotransportu34IsViso">'Forma 4'!$I$189</definedName>
    <definedName name="VAS073_F_Kurotransportu35PavirsiniuNuoteku">'Forma 4'!$M$189</definedName>
    <definedName name="VAS073_F_Kurotransportu36KitosReguliuojamosios">'Forma 4'!$N$189</definedName>
    <definedName name="VAS073_F_Kurotransportu37KitosVeiklos">'Forma 4'!$Q$189</definedName>
    <definedName name="VAS073_F_Kurotransportu3Apskaitosveikla1">'Forma 4'!$O$189</definedName>
    <definedName name="VAS073_F_Kurotransportu3Kitareguliuoja1">'Forma 4'!$P$189</definedName>
    <definedName name="VAS073_F_Laboratoriniut11IS">'Forma 4'!$D$85</definedName>
    <definedName name="VAS073_F_Laboratoriniut131GeriamojoVandens">'Forma 4'!$F$85</definedName>
    <definedName name="VAS073_F_Laboratoriniut132GeriamojoVandens">'Forma 4'!$G$85</definedName>
    <definedName name="VAS073_F_Laboratoriniut133GeriamojoVandens">'Forma 4'!$H$85</definedName>
    <definedName name="VAS073_F_Laboratoriniut13IsViso">'Forma 4'!$E$85</definedName>
    <definedName name="VAS073_F_Laboratoriniut141NuotekuSurinkimas">'Forma 4'!$J$85</definedName>
    <definedName name="VAS073_F_Laboratoriniut142NuotekuValymas">'Forma 4'!$K$85</definedName>
    <definedName name="VAS073_F_Laboratoriniut143NuotekuDumblo">'Forma 4'!$L$85</definedName>
    <definedName name="VAS073_F_Laboratoriniut14IsViso">'Forma 4'!$I$85</definedName>
    <definedName name="VAS073_F_Laboratoriniut15PavirsiniuNuoteku">'Forma 4'!$M$85</definedName>
    <definedName name="VAS073_F_Laboratoriniut16KitosReguliuojamosios">'Forma 4'!$N$85</definedName>
    <definedName name="VAS073_F_Laboratoriniut17KitosVeiklos">'Forma 4'!$Q$85</definedName>
    <definedName name="VAS073_F_Laboratoriniut1Apskaitosveikla1">'Forma 4'!$O$85</definedName>
    <definedName name="VAS073_F_Laboratoriniut1Kitareguliuoja1">'Forma 4'!$P$85</definedName>
    <definedName name="VAS073_F_Laboratoriniut21IS">'Forma 4'!$D$137</definedName>
    <definedName name="VAS073_F_Laboratoriniut231GeriamojoVandens">'Forma 4'!$F$137</definedName>
    <definedName name="VAS073_F_Laboratoriniut232GeriamojoVandens">'Forma 4'!$G$137</definedName>
    <definedName name="VAS073_F_Laboratoriniut233GeriamojoVandens">'Forma 4'!$H$137</definedName>
    <definedName name="VAS073_F_Laboratoriniut23IsViso">'Forma 4'!$E$137</definedName>
    <definedName name="VAS073_F_Laboratoriniut241NuotekuSurinkimas">'Forma 4'!$J$137</definedName>
    <definedName name="VAS073_F_Laboratoriniut242NuotekuValymas">'Forma 4'!$K$137</definedName>
    <definedName name="VAS073_F_Laboratoriniut243NuotekuDumblo">'Forma 4'!$L$137</definedName>
    <definedName name="VAS073_F_Laboratoriniut24IsViso">'Forma 4'!$I$137</definedName>
    <definedName name="VAS073_F_Laboratoriniut25PavirsiniuNuoteku">'Forma 4'!$M$137</definedName>
    <definedName name="VAS073_F_Laboratoriniut26KitosReguliuojamosios">'Forma 4'!$N$137</definedName>
    <definedName name="VAS073_F_Laboratoriniut27KitosVeiklos">'Forma 4'!$Q$137</definedName>
    <definedName name="VAS073_F_Laboratoriniut2Apskaitosveikla1">'Forma 4'!$O$137</definedName>
    <definedName name="VAS073_F_Laboratoriniut2Kitareguliuoja1">'Forma 4'!$P$137</definedName>
    <definedName name="VAS073_F_Laboratoriniut31IS">'Forma 4'!$D$233</definedName>
    <definedName name="VAS073_F_Laboratoriniut331GeriamojoVandens">'Forma 4'!$F$233</definedName>
    <definedName name="VAS073_F_Laboratoriniut332GeriamojoVandens">'Forma 4'!$G$233</definedName>
    <definedName name="VAS073_F_Laboratoriniut333GeriamojoVandens">'Forma 4'!$H$233</definedName>
    <definedName name="VAS073_F_Laboratoriniut33IsViso">'Forma 4'!$E$233</definedName>
    <definedName name="VAS073_F_Laboratoriniut341NuotekuSurinkimas">'Forma 4'!$J$233</definedName>
    <definedName name="VAS073_F_Laboratoriniut342NuotekuValymas">'Forma 4'!$K$233</definedName>
    <definedName name="VAS073_F_Laboratoriniut343NuotekuDumblo">'Forma 4'!$L$233</definedName>
    <definedName name="VAS073_F_Laboratoriniut34IsViso">'Forma 4'!$I$233</definedName>
    <definedName name="VAS073_F_Laboratoriniut35PavirsiniuNuoteku">'Forma 4'!$M$233</definedName>
    <definedName name="VAS073_F_Laboratoriniut36KitosReguliuojamosios">'Forma 4'!$N$233</definedName>
    <definedName name="VAS073_F_Laboratoriniut37KitosVeiklos">'Forma 4'!$Q$233</definedName>
    <definedName name="VAS073_F_Laboratoriniut3Apskaitosveikla1">'Forma 4'!$O$233</definedName>
    <definedName name="VAS073_F_Laboratoriniut3Kitareguliuoja1">'Forma 4'!$P$233</definedName>
    <definedName name="VAS073_F_Metrologinespa11IS">'Forma 4'!$D$48</definedName>
    <definedName name="VAS073_F_Metrologinespa131GeriamojoVandens">'Forma 4'!$F$48</definedName>
    <definedName name="VAS073_F_Metrologinespa132GeriamojoVandens">'Forma 4'!$G$48</definedName>
    <definedName name="VAS073_F_Metrologinespa133GeriamojoVandens">'Forma 4'!$H$48</definedName>
    <definedName name="VAS073_F_Metrologinespa13IsViso">'Forma 4'!$E$48</definedName>
    <definedName name="VAS073_F_Metrologinespa141NuotekuSurinkimas">'Forma 4'!$J$48</definedName>
    <definedName name="VAS073_F_Metrologinespa142NuotekuValymas">'Forma 4'!$K$48</definedName>
    <definedName name="VAS073_F_Metrologinespa143NuotekuDumblo">'Forma 4'!$L$48</definedName>
    <definedName name="VAS073_F_Metrologinespa14IsViso">'Forma 4'!$I$48</definedName>
    <definedName name="VAS073_F_Metrologinespa15PavirsiniuNuoteku">'Forma 4'!$M$48</definedName>
    <definedName name="VAS073_F_Metrologinespa16KitosReguliuojamosios">'Forma 4'!$N$48</definedName>
    <definedName name="VAS073_F_Metrologinespa17KitosVeiklos">'Forma 4'!$Q$48</definedName>
    <definedName name="VAS073_F_Metrologinespa1Apskaitosveikla1">'Forma 4'!$O$48</definedName>
    <definedName name="VAS073_F_Metrologinespa1Kitareguliuoja1">'Forma 4'!$P$48</definedName>
    <definedName name="VAS073_F_Metrologinespa21IS">'Forma 4'!$D$102</definedName>
    <definedName name="VAS073_F_Metrologinespa231GeriamojoVandens">'Forma 4'!$F$102</definedName>
    <definedName name="VAS073_F_Metrologinespa232GeriamojoVandens">'Forma 4'!$G$102</definedName>
    <definedName name="VAS073_F_Metrologinespa233GeriamojoVandens">'Forma 4'!$H$102</definedName>
    <definedName name="VAS073_F_Metrologinespa23IsViso">'Forma 4'!$E$102</definedName>
    <definedName name="VAS073_F_Metrologinespa241NuotekuSurinkimas">'Forma 4'!$J$102</definedName>
    <definedName name="VAS073_F_Metrologinespa242NuotekuValymas">'Forma 4'!$K$102</definedName>
    <definedName name="VAS073_F_Metrologinespa243NuotekuDumblo">'Forma 4'!$L$102</definedName>
    <definedName name="VAS073_F_Metrologinespa24IsViso">'Forma 4'!$I$102</definedName>
    <definedName name="VAS073_F_Metrologinespa25PavirsiniuNuoteku">'Forma 4'!$M$102</definedName>
    <definedName name="VAS073_F_Metrologinespa26KitosReguliuojamosios">'Forma 4'!$N$102</definedName>
    <definedName name="VAS073_F_Metrologinespa27KitosVeiklos">'Forma 4'!$Q$102</definedName>
    <definedName name="VAS073_F_Metrologinespa2Apskaitosveikla1">'Forma 4'!$O$102</definedName>
    <definedName name="VAS073_F_Metrologinespa2Kitareguliuoja1">'Forma 4'!$P$102</definedName>
    <definedName name="VAS073_F_Metrologinespa31IS">'Forma 4'!$D$153</definedName>
    <definedName name="VAS073_F_Metrologinespa331GeriamojoVandens">'Forma 4'!$F$153</definedName>
    <definedName name="VAS073_F_Metrologinespa332GeriamojoVandens">'Forma 4'!$G$153</definedName>
    <definedName name="VAS073_F_Metrologinespa333GeriamojoVandens">'Forma 4'!$H$153</definedName>
    <definedName name="VAS073_F_Metrologinespa33IsViso">'Forma 4'!$E$153</definedName>
    <definedName name="VAS073_F_Metrologinespa341NuotekuSurinkimas">'Forma 4'!$J$153</definedName>
    <definedName name="VAS073_F_Metrologinespa342NuotekuValymas">'Forma 4'!$K$153</definedName>
    <definedName name="VAS073_F_Metrologinespa343NuotekuDumblo">'Forma 4'!$L$153</definedName>
    <definedName name="VAS073_F_Metrologinespa34IsViso">'Forma 4'!$I$153</definedName>
    <definedName name="VAS073_F_Metrologinespa35PavirsiniuNuoteku">'Forma 4'!$M$153</definedName>
    <definedName name="VAS073_F_Metrologinespa36KitosReguliuojamosios">'Forma 4'!$N$153</definedName>
    <definedName name="VAS073_F_Metrologinespa37KitosVeiklos">'Forma 4'!$Q$153</definedName>
    <definedName name="VAS073_F_Metrologinespa3Apskaitosveikla1">'Forma 4'!$O$153</definedName>
    <definedName name="VAS073_F_Metrologinespa3Kitareguliuoja1">'Forma 4'!$P$153</definedName>
    <definedName name="VAS073_F_Metrologinespa41IS">'Forma 4'!$D$197</definedName>
    <definedName name="VAS073_F_Metrologinespa431GeriamojoVandens">'Forma 4'!$F$197</definedName>
    <definedName name="VAS073_F_Metrologinespa432GeriamojoVandens">'Forma 4'!$G$197</definedName>
    <definedName name="VAS073_F_Metrologinespa433GeriamojoVandens">'Forma 4'!$H$197</definedName>
    <definedName name="VAS073_F_Metrologinespa43IsViso">'Forma 4'!$E$197</definedName>
    <definedName name="VAS073_F_Metrologinespa441NuotekuSurinkimas">'Forma 4'!$J$197</definedName>
    <definedName name="VAS073_F_Metrologinespa442NuotekuValymas">'Forma 4'!$K$197</definedName>
    <definedName name="VAS073_F_Metrologinespa443NuotekuDumblo">'Forma 4'!$L$197</definedName>
    <definedName name="VAS073_F_Metrologinespa44IsViso">'Forma 4'!$I$197</definedName>
    <definedName name="VAS073_F_Metrologinespa45PavirsiniuNuoteku">'Forma 4'!$M$197</definedName>
    <definedName name="VAS073_F_Metrologinespa46KitosReguliuojamosios">'Forma 4'!$N$197</definedName>
    <definedName name="VAS073_F_Metrologinespa47KitosVeiklos">'Forma 4'!$Q$197</definedName>
    <definedName name="VAS073_F_Metrologinespa4Apskaitosveikla1">'Forma 4'!$O$197</definedName>
    <definedName name="VAS073_F_Metrologinespa4Kitareguliuoja1">'Forma 4'!$P$197</definedName>
    <definedName name="VAS073_F_Mokesciouztars11IS">'Forma 4'!$D$59</definedName>
    <definedName name="VAS073_F_Mokesciouztars131GeriamojoVandens">'Forma 4'!$F$59</definedName>
    <definedName name="VAS073_F_Mokesciouztars132GeriamojoVandens">'Forma 4'!$G$59</definedName>
    <definedName name="VAS073_F_Mokesciouztars133GeriamojoVandens">'Forma 4'!$H$59</definedName>
    <definedName name="VAS073_F_Mokesciouztars13IsViso">'Forma 4'!$E$59</definedName>
    <definedName name="VAS073_F_Mokesciouztars141NuotekuSurinkimas">'Forma 4'!$J$59</definedName>
    <definedName name="VAS073_F_Mokesciouztars142NuotekuValymas">'Forma 4'!$K$59</definedName>
    <definedName name="VAS073_F_Mokesciouztars143NuotekuDumblo">'Forma 4'!$L$59</definedName>
    <definedName name="VAS073_F_Mokesciouztars14IsViso">'Forma 4'!$I$59</definedName>
    <definedName name="VAS073_F_Mokesciouztars15PavirsiniuNuoteku">'Forma 4'!$M$59</definedName>
    <definedName name="VAS073_F_Mokesciouztars16KitosReguliuojamosios">'Forma 4'!$N$59</definedName>
    <definedName name="VAS073_F_Mokesciouztars17KitosVeiklos">'Forma 4'!$Q$59</definedName>
    <definedName name="VAS073_F_Mokesciouztars1Apskaitosveikla1">'Forma 4'!$O$59</definedName>
    <definedName name="VAS073_F_Mokesciouztars1Kitareguliuoja1">'Forma 4'!$P$59</definedName>
    <definedName name="VAS073_F_Mokesciouzvals11IS">'Forma 4'!$D$58</definedName>
    <definedName name="VAS073_F_Mokesciouzvals131GeriamojoVandens">'Forma 4'!$F$58</definedName>
    <definedName name="VAS073_F_Mokesciouzvals132GeriamojoVandens">'Forma 4'!$G$58</definedName>
    <definedName name="VAS073_F_Mokesciouzvals133GeriamojoVandens">'Forma 4'!$H$58</definedName>
    <definedName name="VAS073_F_Mokesciouzvals13IsViso">'Forma 4'!$E$58</definedName>
    <definedName name="VAS073_F_Mokesciouzvals141NuotekuSurinkimas">'Forma 4'!$J$58</definedName>
    <definedName name="VAS073_F_Mokesciouzvals142NuotekuValymas">'Forma 4'!$K$58</definedName>
    <definedName name="VAS073_F_Mokesciouzvals143NuotekuDumblo">'Forma 4'!$L$58</definedName>
    <definedName name="VAS073_F_Mokesciouzvals14IsViso">'Forma 4'!$I$58</definedName>
    <definedName name="VAS073_F_Mokesciouzvals15PavirsiniuNuoteku">'Forma 4'!$M$58</definedName>
    <definedName name="VAS073_F_Mokesciouzvals16KitosReguliuojamosios">'Forma 4'!$N$58</definedName>
    <definedName name="VAS073_F_Mokesciouzvals17KitosVeiklos">'Forma 4'!$Q$58</definedName>
    <definedName name="VAS073_F_Mokesciouzvals1Apskaitosveikla1">'Forma 4'!$O$58</definedName>
    <definedName name="VAS073_F_Mokesciouzvals1Kitareguliuoja1">'Forma 4'!$P$58</definedName>
    <definedName name="VAS073_F_Mokesciusanaud11IS">'Forma 4'!$D$57</definedName>
    <definedName name="VAS073_F_Mokesciusanaud131GeriamojoVandens">'Forma 4'!$F$57</definedName>
    <definedName name="VAS073_F_Mokesciusanaud132GeriamojoVandens">'Forma 4'!$G$57</definedName>
    <definedName name="VAS073_F_Mokesciusanaud133GeriamojoVandens">'Forma 4'!$H$57</definedName>
    <definedName name="VAS073_F_Mokesciusanaud13IsViso">'Forma 4'!$E$57</definedName>
    <definedName name="VAS073_F_Mokesciusanaud141NuotekuSurinkimas">'Forma 4'!$J$57</definedName>
    <definedName name="VAS073_F_Mokesciusanaud142NuotekuValymas">'Forma 4'!$K$57</definedName>
    <definedName name="VAS073_F_Mokesciusanaud143NuotekuDumblo">'Forma 4'!$L$57</definedName>
    <definedName name="VAS073_F_Mokesciusanaud14IsViso">'Forma 4'!$I$57</definedName>
    <definedName name="VAS073_F_Mokesciusanaud15PavirsiniuNuoteku">'Forma 4'!$M$57</definedName>
    <definedName name="VAS073_F_Mokesciusanaud16KitosReguliuojamosios">'Forma 4'!$N$57</definedName>
    <definedName name="VAS073_F_Mokesciusanaud17KitosVeiklos">'Forma 4'!$Q$57</definedName>
    <definedName name="VAS073_F_Mokesciusanaud1Apskaitosveikla1">'Forma 4'!$O$57</definedName>
    <definedName name="VAS073_F_Mokesciusanaud1Kitareguliuoja1">'Forma 4'!$P$57</definedName>
    <definedName name="VAS073_F_Mokesciusanaud21IS">'Forma 4'!$D$111</definedName>
    <definedName name="VAS073_F_Mokesciusanaud231GeriamojoVandens">'Forma 4'!$F$111</definedName>
    <definedName name="VAS073_F_Mokesciusanaud232GeriamojoVandens">'Forma 4'!$G$111</definedName>
    <definedName name="VAS073_F_Mokesciusanaud233GeriamojoVandens">'Forma 4'!$H$111</definedName>
    <definedName name="VAS073_F_Mokesciusanaud23IsViso">'Forma 4'!$E$111</definedName>
    <definedName name="VAS073_F_Mokesciusanaud241NuotekuSurinkimas">'Forma 4'!$J$111</definedName>
    <definedName name="VAS073_F_Mokesciusanaud242NuotekuValymas">'Forma 4'!$K$111</definedName>
    <definedName name="VAS073_F_Mokesciusanaud243NuotekuDumblo">'Forma 4'!$L$111</definedName>
    <definedName name="VAS073_F_Mokesciusanaud24IsViso">'Forma 4'!$I$111</definedName>
    <definedName name="VAS073_F_Mokesciusanaud25PavirsiniuNuoteku">'Forma 4'!$M$111</definedName>
    <definedName name="VAS073_F_Mokesciusanaud26KitosReguliuojamosios">'Forma 4'!$N$111</definedName>
    <definedName name="VAS073_F_Mokesciusanaud27KitosVeiklos">'Forma 4'!$Q$111</definedName>
    <definedName name="VAS073_F_Mokesciusanaud2Apskaitosveikla1">'Forma 4'!$O$111</definedName>
    <definedName name="VAS073_F_Mokesciusanaud2Kitareguliuoja1">'Forma 4'!$P$111</definedName>
    <definedName name="VAS073_F_Mokesciusanaud31IS">'Forma 4'!$D$206</definedName>
    <definedName name="VAS073_F_Mokesciusanaud331GeriamojoVandens">'Forma 4'!$F$206</definedName>
    <definedName name="VAS073_F_Mokesciusanaud332GeriamojoVandens">'Forma 4'!$G$206</definedName>
    <definedName name="VAS073_F_Mokesciusanaud333GeriamojoVandens">'Forma 4'!$H$206</definedName>
    <definedName name="VAS073_F_Mokesciusanaud33IsViso">'Forma 4'!$E$206</definedName>
    <definedName name="VAS073_F_Mokesciusanaud341NuotekuSurinkimas">'Forma 4'!$J$206</definedName>
    <definedName name="VAS073_F_Mokesciusanaud342NuotekuValymas">'Forma 4'!$K$206</definedName>
    <definedName name="VAS073_F_Mokesciusanaud343NuotekuDumblo">'Forma 4'!$L$206</definedName>
    <definedName name="VAS073_F_Mokesciusanaud34IsViso">'Forma 4'!$I$206</definedName>
    <definedName name="VAS073_F_Mokesciusanaud35PavirsiniuNuoteku">'Forma 4'!$M$206</definedName>
    <definedName name="VAS073_F_Mokesciusanaud36KitosReguliuojamosios">'Forma 4'!$N$206</definedName>
    <definedName name="VAS073_F_Mokesciusanaud37KitosVeiklos">'Forma 4'!$Q$206</definedName>
    <definedName name="VAS073_F_Mokesciusanaud3Apskaitosveikla1">'Forma 4'!$O$206</definedName>
    <definedName name="VAS073_F_Mokesciusanaud3Kitareguliuoja1">'Forma 4'!$P$206</definedName>
    <definedName name="VAS073_F_Nekilnojamojot11IS">'Forma 4'!$D$60</definedName>
    <definedName name="VAS073_F_Nekilnojamojot131GeriamojoVandens">'Forma 4'!$F$60</definedName>
    <definedName name="VAS073_F_Nekilnojamojot132GeriamojoVandens">'Forma 4'!$G$60</definedName>
    <definedName name="VAS073_F_Nekilnojamojot133GeriamojoVandens">'Forma 4'!$H$60</definedName>
    <definedName name="VAS073_F_Nekilnojamojot13IsViso">'Forma 4'!$E$60</definedName>
    <definedName name="VAS073_F_Nekilnojamojot141NuotekuSurinkimas">'Forma 4'!$J$60</definedName>
    <definedName name="VAS073_F_Nekilnojamojot142NuotekuValymas">'Forma 4'!$K$60</definedName>
    <definedName name="VAS073_F_Nekilnojamojot143NuotekuDumblo">'Forma 4'!$L$60</definedName>
    <definedName name="VAS073_F_Nekilnojamojot14IsViso">'Forma 4'!$I$60</definedName>
    <definedName name="VAS073_F_Nekilnojamojot15PavirsiniuNuoteku">'Forma 4'!$M$60</definedName>
    <definedName name="VAS073_F_Nekilnojamojot16KitosReguliuojamosios">'Forma 4'!$N$60</definedName>
    <definedName name="VAS073_F_Nekilnojamojot17KitosVeiklos">'Forma 4'!$Q$60</definedName>
    <definedName name="VAS073_F_Nekilnojamojot1Apskaitosveikla1">'Forma 4'!$O$60</definedName>
    <definedName name="VAS073_F_Nekilnojamojot1Kitareguliuoja1">'Forma 4'!$P$60</definedName>
    <definedName name="VAS073_F_Nekilnojamojot21IS">'Forma 4'!$D$112</definedName>
    <definedName name="VAS073_F_Nekilnojamojot231GeriamojoVandens">'Forma 4'!$F$112</definedName>
    <definedName name="VAS073_F_Nekilnojamojot232GeriamojoVandens">'Forma 4'!$G$112</definedName>
    <definedName name="VAS073_F_Nekilnojamojot233GeriamojoVandens">'Forma 4'!$H$112</definedName>
    <definedName name="VAS073_F_Nekilnojamojot23IsViso">'Forma 4'!$E$112</definedName>
    <definedName name="VAS073_F_Nekilnojamojot241NuotekuSurinkimas">'Forma 4'!$J$112</definedName>
    <definedName name="VAS073_F_Nekilnojamojot242NuotekuValymas">'Forma 4'!$K$112</definedName>
    <definedName name="VAS073_F_Nekilnojamojot243NuotekuDumblo">'Forma 4'!$L$112</definedName>
    <definedName name="VAS073_F_Nekilnojamojot24IsViso">'Forma 4'!$I$112</definedName>
    <definedName name="VAS073_F_Nekilnojamojot25PavirsiniuNuoteku">'Forma 4'!$M$112</definedName>
    <definedName name="VAS073_F_Nekilnojamojot26KitosReguliuojamosios">'Forma 4'!$N$112</definedName>
    <definedName name="VAS073_F_Nekilnojamojot27KitosVeiklos">'Forma 4'!$Q$112</definedName>
    <definedName name="VAS073_F_Nekilnojamojot2Apskaitosveikla1">'Forma 4'!$O$112</definedName>
    <definedName name="VAS073_F_Nekilnojamojot2Kitareguliuoja1">'Forma 4'!$P$112</definedName>
    <definedName name="VAS073_F_Nekilnojamojot31IS">'Forma 4'!$D$163</definedName>
    <definedName name="VAS073_F_Nekilnojamojot331GeriamojoVandens">'Forma 4'!$F$163</definedName>
    <definedName name="VAS073_F_Nekilnojamojot332GeriamojoVandens">'Forma 4'!$G$163</definedName>
    <definedName name="VAS073_F_Nekilnojamojot333GeriamojoVandens">'Forma 4'!$H$163</definedName>
    <definedName name="VAS073_F_Nekilnojamojot33IsViso">'Forma 4'!$E$163</definedName>
    <definedName name="VAS073_F_Nekilnojamojot341NuotekuSurinkimas">'Forma 4'!$J$163</definedName>
    <definedName name="VAS073_F_Nekilnojamojot342NuotekuValymas">'Forma 4'!$K$163</definedName>
    <definedName name="VAS073_F_Nekilnojamojot343NuotekuDumblo">'Forma 4'!$L$163</definedName>
    <definedName name="VAS073_F_Nekilnojamojot34IsViso">'Forma 4'!$I$163</definedName>
    <definedName name="VAS073_F_Nekilnojamojot35PavirsiniuNuoteku">'Forma 4'!$M$163</definedName>
    <definedName name="VAS073_F_Nekilnojamojot36KitosReguliuojamosios">'Forma 4'!$N$163</definedName>
    <definedName name="VAS073_F_Nekilnojamojot37KitosVeiklos">'Forma 4'!$Q$163</definedName>
    <definedName name="VAS073_F_Nekilnojamojot3Apskaitosveikla1">'Forma 4'!$O$163</definedName>
    <definedName name="VAS073_F_Nekilnojamojot3Kitareguliuoja1">'Forma 4'!$P$163</definedName>
    <definedName name="VAS073_F_Nekilnojamojot41IS">'Forma 4'!$D$207</definedName>
    <definedName name="VAS073_F_Nekilnojamojot431GeriamojoVandens">'Forma 4'!$F$207</definedName>
    <definedName name="VAS073_F_Nekilnojamojot432GeriamojoVandens">'Forma 4'!$G$207</definedName>
    <definedName name="VAS073_F_Nekilnojamojot433GeriamojoVandens">'Forma 4'!$H$207</definedName>
    <definedName name="VAS073_F_Nekilnojamojot43IsViso">'Forma 4'!$E$207</definedName>
    <definedName name="VAS073_F_Nekilnojamojot441NuotekuSurinkimas">'Forma 4'!$J$207</definedName>
    <definedName name="VAS073_F_Nekilnojamojot442NuotekuValymas">'Forma 4'!$K$207</definedName>
    <definedName name="VAS073_F_Nekilnojamojot443NuotekuDumblo">'Forma 4'!$L$207</definedName>
    <definedName name="VAS073_F_Nekilnojamojot44IsViso">'Forma 4'!$I$207</definedName>
    <definedName name="VAS073_F_Nekilnojamojot45PavirsiniuNuoteku">'Forma 4'!$M$207</definedName>
    <definedName name="VAS073_F_Nekilnojamojot46KitosReguliuojamosios">'Forma 4'!$N$207</definedName>
    <definedName name="VAS073_F_Nekilnojamojot47KitosVeiklos">'Forma 4'!$Q$207</definedName>
    <definedName name="VAS073_F_Nekilnojamojot4Apskaitosveikla1">'Forma 4'!$O$207</definedName>
    <definedName name="VAS073_F_Nekilnojamojot4Kitareguliuoja1">'Forma 4'!$P$207</definedName>
    <definedName name="VAS073_F_Netiesioginesp11IS">'Forma 4'!$D$26</definedName>
    <definedName name="VAS073_F_Netiesioginesp131GeriamojoVandens">'Forma 4'!$F$26</definedName>
    <definedName name="VAS073_F_Netiesioginesp132GeriamojoVandens">'Forma 4'!$G$26</definedName>
    <definedName name="VAS073_F_Netiesioginesp133GeriamojoVandens">'Forma 4'!$H$26</definedName>
    <definedName name="VAS073_F_Netiesioginesp13IsViso">'Forma 4'!$E$26</definedName>
    <definedName name="VAS073_F_Netiesioginesp141NuotekuSurinkimas">'Forma 4'!$J$26</definedName>
    <definedName name="VAS073_F_Netiesioginesp142NuotekuValymas">'Forma 4'!$K$26</definedName>
    <definedName name="VAS073_F_Netiesioginesp143NuotekuDumblo">'Forma 4'!$L$26</definedName>
    <definedName name="VAS073_F_Netiesioginesp14IsViso">'Forma 4'!$I$26</definedName>
    <definedName name="VAS073_F_Netiesioginesp15PavirsiniuNuoteku">'Forma 4'!$M$26</definedName>
    <definedName name="VAS073_F_Netiesioginesp16KitosReguliuojamosios">'Forma 4'!$N$26</definedName>
    <definedName name="VAS073_F_Netiesioginesp17KitosVeiklos">'Forma 4'!$Q$26</definedName>
    <definedName name="VAS073_F_Netiesioginesp1Apskaitosveikla1">'Forma 4'!$O$26</definedName>
    <definedName name="VAS073_F_Netiesioginesp1Kitareguliuoja1">'Forma 4'!$P$26</definedName>
    <definedName name="VAS073_F_Netiesioginess11IS">'Forma 4'!$D$90</definedName>
    <definedName name="VAS073_F_Netiesioginess131GeriamojoVandens">'Forma 4'!$F$90</definedName>
    <definedName name="VAS073_F_Netiesioginess132GeriamojoVandens">'Forma 4'!$G$90</definedName>
    <definedName name="VAS073_F_Netiesioginess133GeriamojoVandens">'Forma 4'!$H$90</definedName>
    <definedName name="VAS073_F_Netiesioginess13IsViso">'Forma 4'!$E$90</definedName>
    <definedName name="VAS073_F_Netiesioginess141NuotekuSurinkimas">'Forma 4'!$J$90</definedName>
    <definedName name="VAS073_F_Netiesioginess142NuotekuValymas">'Forma 4'!$K$90</definedName>
    <definedName name="VAS073_F_Netiesioginess143NuotekuDumblo">'Forma 4'!$L$90</definedName>
    <definedName name="VAS073_F_Netiesioginess14IsViso">'Forma 4'!$I$90</definedName>
    <definedName name="VAS073_F_Netiesioginess15PavirsiniuNuoteku">'Forma 4'!$M$90</definedName>
    <definedName name="VAS073_F_Netiesioginess16KitosReguliuojamosios">'Forma 4'!$N$90</definedName>
    <definedName name="VAS073_F_Netiesioginess17KitosVeiklos">'Forma 4'!$Q$90</definedName>
    <definedName name="VAS073_F_Netiesioginess1Apskaitosveikla1">'Forma 4'!$O$90</definedName>
    <definedName name="VAS073_F_Netiesioginess1Kitareguliuoja1">'Forma 4'!$P$90</definedName>
    <definedName name="VAS073_F_Nuotekutvarkym51IS">'Forma 4'!$D$12</definedName>
    <definedName name="VAS073_F_Nuotekutvarkym531GeriamojoVandens">'Forma 4'!$F$12</definedName>
    <definedName name="VAS073_F_Nuotekutvarkym532GeriamojoVandens">'Forma 4'!$G$12</definedName>
    <definedName name="VAS073_F_Nuotekutvarkym533GeriamojoVandens">'Forma 4'!$H$12</definedName>
    <definedName name="VAS073_F_Nuotekutvarkym53IsViso">'Forma 4'!$E$12</definedName>
    <definedName name="VAS073_F_Nuotekutvarkym541NuotekuSurinkimas">'Forma 4'!$J$12</definedName>
    <definedName name="VAS073_F_Nuotekutvarkym542NuotekuValymas">'Forma 4'!$K$12</definedName>
    <definedName name="VAS073_F_Nuotekutvarkym543NuotekuDumblo">'Forma 4'!$L$12</definedName>
    <definedName name="VAS073_F_Nuotekutvarkym54IsViso">'Forma 4'!$I$12</definedName>
    <definedName name="VAS073_F_Nuotekutvarkym55PavirsiniuNuoteku">'Forma 4'!$M$12</definedName>
    <definedName name="VAS073_F_Nuotekutvarkym56KitosReguliuojamosios">'Forma 4'!$N$12</definedName>
    <definedName name="VAS073_F_Nuotekutvarkym57KitosVeiklos">'Forma 4'!$Q$12</definedName>
    <definedName name="VAS073_F_Nuotekutvarkym5Apskaitosveikla1">'Forma 4'!$O$12</definedName>
    <definedName name="VAS073_F_Nuotekutvarkym5Kitareguliuoja1">'Forma 4'!$P$12</definedName>
    <definedName name="VAS073_F_Nuotekutvarkym61IS">'Forma 4'!$D$31</definedName>
    <definedName name="VAS073_F_Nuotekutvarkym631GeriamojoVandens">'Forma 4'!$F$31</definedName>
    <definedName name="VAS073_F_Nuotekutvarkym632GeriamojoVandens">'Forma 4'!$G$31</definedName>
    <definedName name="VAS073_F_Nuotekutvarkym633GeriamojoVandens">'Forma 4'!$H$31</definedName>
    <definedName name="VAS073_F_Nuotekutvarkym63IsViso">'Forma 4'!$E$31</definedName>
    <definedName name="VAS073_F_Nuotekutvarkym641NuotekuSurinkimas">'Forma 4'!$J$31</definedName>
    <definedName name="VAS073_F_Nuotekutvarkym642NuotekuValymas">'Forma 4'!$K$31</definedName>
    <definedName name="VAS073_F_Nuotekutvarkym643NuotekuDumblo">'Forma 4'!$L$31</definedName>
    <definedName name="VAS073_F_Nuotekutvarkym64IsViso">'Forma 4'!$I$31</definedName>
    <definedName name="VAS073_F_Nuotekutvarkym65PavirsiniuNuoteku">'Forma 4'!$M$31</definedName>
    <definedName name="VAS073_F_Nuotekutvarkym66KitosReguliuojamosios">'Forma 4'!$N$31</definedName>
    <definedName name="VAS073_F_Nuotekutvarkym67KitosVeiklos">'Forma 4'!$Q$31</definedName>
    <definedName name="VAS073_F_Nuotekutvarkym6Apskaitosveikla1">'Forma 4'!$O$31</definedName>
    <definedName name="VAS073_F_Nuotekutvarkym6Kitareguliuoja1">'Forma 4'!$P$31</definedName>
    <definedName name="VAS073_F_Nuotekutvarkym71IS">'Forma 4'!$D$32</definedName>
    <definedName name="VAS073_F_Nuotekutvarkym731GeriamojoVandens">'Forma 4'!$F$32</definedName>
    <definedName name="VAS073_F_Nuotekutvarkym732GeriamojoVandens">'Forma 4'!$G$32</definedName>
    <definedName name="VAS073_F_Nuotekutvarkym733GeriamojoVandens">'Forma 4'!$H$32</definedName>
    <definedName name="VAS073_F_Nuotekutvarkym73IsViso">'Forma 4'!$E$32</definedName>
    <definedName name="VAS073_F_Nuotekutvarkym741NuotekuSurinkimas">'Forma 4'!$J$32</definedName>
    <definedName name="VAS073_F_Nuotekutvarkym742NuotekuValymas">'Forma 4'!$K$32</definedName>
    <definedName name="VAS073_F_Nuotekutvarkym743NuotekuDumblo">'Forma 4'!$L$32</definedName>
    <definedName name="VAS073_F_Nuotekutvarkym74IsViso">'Forma 4'!$I$32</definedName>
    <definedName name="VAS073_F_Nuotekutvarkym75PavirsiniuNuoteku">'Forma 4'!$M$32</definedName>
    <definedName name="VAS073_F_Nuotekutvarkym76KitosReguliuojamosios">'Forma 4'!$N$32</definedName>
    <definedName name="VAS073_F_Nuotekutvarkym77KitosVeiklos">'Forma 4'!$Q$32</definedName>
    <definedName name="VAS073_F_Nuotekutvarkym7Apskaitosveikla1">'Forma 4'!$O$32</definedName>
    <definedName name="VAS073_F_Nuotekutvarkym7Kitareguliuoja1">'Forma 4'!$P$32</definedName>
    <definedName name="VAS073_F_Nusidevejimoam101IS">'Forma 4'!$D$200</definedName>
    <definedName name="VAS073_F_Nusidevejimoam1031GeriamojoVandens">'Forma 4'!$F$200</definedName>
    <definedName name="VAS073_F_Nusidevejimoam1032GeriamojoVandens">'Forma 4'!$G$200</definedName>
    <definedName name="VAS073_F_Nusidevejimoam1033GeriamojoVandens">'Forma 4'!$H$200</definedName>
    <definedName name="VAS073_F_Nusidevejimoam103IsViso">'Forma 4'!$E$200</definedName>
    <definedName name="VAS073_F_Nusidevejimoam1041NuotekuSurinkimas">'Forma 4'!$J$200</definedName>
    <definedName name="VAS073_F_Nusidevejimoam1042NuotekuValymas">'Forma 4'!$K$200</definedName>
    <definedName name="VAS073_F_Nusidevejimoam1043NuotekuDumblo">'Forma 4'!$L$200</definedName>
    <definedName name="VAS073_F_Nusidevejimoam104IsViso">'Forma 4'!$I$200</definedName>
    <definedName name="VAS073_F_Nusidevejimoam105PavirsiniuNuoteku">'Forma 4'!$M$200</definedName>
    <definedName name="VAS073_F_Nusidevejimoam106KitosReguliuojamosios">'Forma 4'!$N$200</definedName>
    <definedName name="VAS073_F_Nusidevejimoam107KitosVeiklos">'Forma 4'!$Q$200</definedName>
    <definedName name="VAS073_F_Nusidevejimoam10Apskaitosveikla1">'Forma 4'!$O$200</definedName>
    <definedName name="VAS073_F_Nusidevejimoam10Kitareguliuoja1">'Forma 4'!$P$200</definedName>
    <definedName name="VAS073_F_Nusidevejimoam71IS">'Forma 4'!$D$51</definedName>
    <definedName name="VAS073_F_Nusidevejimoam731GeriamojoVandens">'Forma 4'!$F$51</definedName>
    <definedName name="VAS073_F_Nusidevejimoam732GeriamojoVandens">'Forma 4'!$G$51</definedName>
    <definedName name="VAS073_F_Nusidevejimoam733GeriamojoVandens">'Forma 4'!$H$51</definedName>
    <definedName name="VAS073_F_Nusidevejimoam73IsViso">'Forma 4'!$E$51</definedName>
    <definedName name="VAS073_F_Nusidevejimoam741NuotekuSurinkimas">'Forma 4'!$J$51</definedName>
    <definedName name="VAS073_F_Nusidevejimoam742NuotekuValymas">'Forma 4'!$K$51</definedName>
    <definedName name="VAS073_F_Nusidevejimoam743NuotekuDumblo">'Forma 4'!$L$51</definedName>
    <definedName name="VAS073_F_Nusidevejimoam74IsViso">'Forma 4'!$I$51</definedName>
    <definedName name="VAS073_F_Nusidevejimoam75PavirsiniuNuoteku">'Forma 4'!$M$51</definedName>
    <definedName name="VAS073_F_Nusidevejimoam76KitosReguliuojamosios">'Forma 4'!$N$51</definedName>
    <definedName name="VAS073_F_Nusidevejimoam77KitosVeiklos">'Forma 4'!$Q$51</definedName>
    <definedName name="VAS073_F_Nusidevejimoam7Apskaitosveikla1">'Forma 4'!$O$51</definedName>
    <definedName name="VAS073_F_Nusidevejimoam7Kitareguliuoja1">'Forma 4'!$P$51</definedName>
    <definedName name="VAS073_F_Nusidevejimoam81IS">'Forma 4'!$D$105</definedName>
    <definedName name="VAS073_F_Nusidevejimoam831GeriamojoVandens">'Forma 4'!$F$105</definedName>
    <definedName name="VAS073_F_Nusidevejimoam832GeriamojoVandens">'Forma 4'!$G$105</definedName>
    <definedName name="VAS073_F_Nusidevejimoam833GeriamojoVandens">'Forma 4'!$H$105</definedName>
    <definedName name="VAS073_F_Nusidevejimoam83IsViso">'Forma 4'!$E$105</definedName>
    <definedName name="VAS073_F_Nusidevejimoam841NuotekuSurinkimas">'Forma 4'!$J$105</definedName>
    <definedName name="VAS073_F_Nusidevejimoam842NuotekuValymas">'Forma 4'!$K$105</definedName>
    <definedName name="VAS073_F_Nusidevejimoam843NuotekuDumblo">'Forma 4'!$L$105</definedName>
    <definedName name="VAS073_F_Nusidevejimoam84IsViso">'Forma 4'!$I$105</definedName>
    <definedName name="VAS073_F_Nusidevejimoam85PavirsiniuNuoteku">'Forma 4'!$M$105</definedName>
    <definedName name="VAS073_F_Nusidevejimoam86KitosReguliuojamosios">'Forma 4'!$N$105</definedName>
    <definedName name="VAS073_F_Nusidevejimoam87KitosVeiklos">'Forma 4'!$Q$105</definedName>
    <definedName name="VAS073_F_Nusidevejimoam8Apskaitosveikla1">'Forma 4'!$O$105</definedName>
    <definedName name="VAS073_F_Nusidevejimoam8Kitareguliuoja1">'Forma 4'!$P$105</definedName>
    <definedName name="VAS073_F_Nusidevejimoam91IS">'Forma 4'!$D$156</definedName>
    <definedName name="VAS073_F_Nusidevejimoam931GeriamojoVandens">'Forma 4'!$F$156</definedName>
    <definedName name="VAS073_F_Nusidevejimoam932GeriamojoVandens">'Forma 4'!$G$156</definedName>
    <definedName name="VAS073_F_Nusidevejimoam933GeriamojoVandens">'Forma 4'!$H$156</definedName>
    <definedName name="VAS073_F_Nusidevejimoam93IsViso">'Forma 4'!$E$156</definedName>
    <definedName name="VAS073_F_Nusidevejimoam941NuotekuSurinkimas">'Forma 4'!$J$156</definedName>
    <definedName name="VAS073_F_Nusidevejimoam942NuotekuValymas">'Forma 4'!$K$156</definedName>
    <definedName name="VAS073_F_Nusidevejimoam943NuotekuDumblo">'Forma 4'!$L$156</definedName>
    <definedName name="VAS073_F_Nusidevejimoam94IsViso">'Forma 4'!$I$156</definedName>
    <definedName name="VAS073_F_Nusidevejimoam95PavirsiniuNuoteku">'Forma 4'!$M$156</definedName>
    <definedName name="VAS073_F_Nusidevejimoam96KitosReguliuojamosios">'Forma 4'!$N$156</definedName>
    <definedName name="VAS073_F_Nusidevejimoam97KitosVeiklos">'Forma 4'!$Q$156</definedName>
    <definedName name="VAS073_F_Nusidevejimoam9Apskaitosveikla1">'Forma 4'!$O$156</definedName>
    <definedName name="VAS073_F_Nusidevejimoam9Kitareguliuoja1">'Forma 4'!$P$156</definedName>
    <definedName name="VAS073_F_Orginventoriau11IS">'Forma 4'!$D$73</definedName>
    <definedName name="VAS073_F_Orginventoriau131GeriamojoVandens">'Forma 4'!$F$73</definedName>
    <definedName name="VAS073_F_Orginventoriau132GeriamojoVandens">'Forma 4'!$G$73</definedName>
    <definedName name="VAS073_F_Orginventoriau133GeriamojoVandens">'Forma 4'!$H$73</definedName>
    <definedName name="VAS073_F_Orginventoriau13IsViso">'Forma 4'!$E$73</definedName>
    <definedName name="VAS073_F_Orginventoriau141NuotekuSurinkimas">'Forma 4'!$J$73</definedName>
    <definedName name="VAS073_F_Orginventoriau142NuotekuValymas">'Forma 4'!$K$73</definedName>
    <definedName name="VAS073_F_Orginventoriau143NuotekuDumblo">'Forma 4'!$L$73</definedName>
    <definedName name="VAS073_F_Orginventoriau14IsViso">'Forma 4'!$I$73</definedName>
    <definedName name="VAS073_F_Orginventoriau15PavirsiniuNuoteku">'Forma 4'!$M$73</definedName>
    <definedName name="VAS073_F_Orginventoriau16KitosReguliuojamosios">'Forma 4'!$N$73</definedName>
    <definedName name="VAS073_F_Orginventoriau17KitosVeiklos">'Forma 4'!$Q$73</definedName>
    <definedName name="VAS073_F_Orginventoriau1Apskaitosveikla1">'Forma 4'!$O$73</definedName>
    <definedName name="VAS073_F_Orginventoriau1Kitareguliuoja1">'Forma 4'!$P$73</definedName>
    <definedName name="VAS073_F_Orginventoriau21IS">'Forma 4'!$D$125</definedName>
    <definedName name="VAS073_F_Orginventoriau231GeriamojoVandens">'Forma 4'!$F$125</definedName>
    <definedName name="VAS073_F_Orginventoriau232GeriamojoVandens">'Forma 4'!$G$125</definedName>
    <definedName name="VAS073_F_Orginventoriau233GeriamojoVandens">'Forma 4'!$H$125</definedName>
    <definedName name="VAS073_F_Orginventoriau23IsViso">'Forma 4'!$E$125</definedName>
    <definedName name="VAS073_F_Orginventoriau241NuotekuSurinkimas">'Forma 4'!$J$125</definedName>
    <definedName name="VAS073_F_Orginventoriau242NuotekuValymas">'Forma 4'!$K$125</definedName>
    <definedName name="VAS073_F_Orginventoriau243NuotekuDumblo">'Forma 4'!$L$125</definedName>
    <definedName name="VAS073_F_Orginventoriau24IsViso">'Forma 4'!$I$125</definedName>
    <definedName name="VAS073_F_Orginventoriau25PavirsiniuNuoteku">'Forma 4'!$M$125</definedName>
    <definedName name="VAS073_F_Orginventoriau26KitosReguliuojamosios">'Forma 4'!$N$125</definedName>
    <definedName name="VAS073_F_Orginventoriau27KitosVeiklos">'Forma 4'!$Q$125</definedName>
    <definedName name="VAS073_F_Orginventoriau2Apskaitosveikla1">'Forma 4'!$O$125</definedName>
    <definedName name="VAS073_F_Orginventoriau2Kitareguliuoja1">'Forma 4'!$P$125</definedName>
    <definedName name="VAS073_F_Orginventoriau31IS">'Forma 4'!$D$176</definedName>
    <definedName name="VAS073_F_Orginventoriau331GeriamojoVandens">'Forma 4'!$F$176</definedName>
    <definedName name="VAS073_F_Orginventoriau332GeriamojoVandens">'Forma 4'!$G$176</definedName>
    <definedName name="VAS073_F_Orginventoriau333GeriamojoVandens">'Forma 4'!$H$176</definedName>
    <definedName name="VAS073_F_Orginventoriau33IsViso">'Forma 4'!$E$176</definedName>
    <definedName name="VAS073_F_Orginventoriau341NuotekuSurinkimas">'Forma 4'!$J$176</definedName>
    <definedName name="VAS073_F_Orginventoriau342NuotekuValymas">'Forma 4'!$K$176</definedName>
    <definedName name="VAS073_F_Orginventoriau343NuotekuDumblo">'Forma 4'!$L$176</definedName>
    <definedName name="VAS073_F_Orginventoriau34IsViso">'Forma 4'!$I$176</definedName>
    <definedName name="VAS073_F_Orginventoriau35PavirsiniuNuoteku">'Forma 4'!$M$176</definedName>
    <definedName name="VAS073_F_Orginventoriau36KitosReguliuojamosios">'Forma 4'!$N$176</definedName>
    <definedName name="VAS073_F_Orginventoriau37KitosVeiklos">'Forma 4'!$Q$176</definedName>
    <definedName name="VAS073_F_Orginventoriau3Apskaitosveikla1">'Forma 4'!$O$176</definedName>
    <definedName name="VAS073_F_Orginventoriau3Kitareguliuoja1">'Forma 4'!$P$176</definedName>
    <definedName name="VAS073_F_Orginventoriau41IS">'Forma 4'!$D$220</definedName>
    <definedName name="VAS073_F_Orginventoriau431GeriamojoVandens">'Forma 4'!$F$220</definedName>
    <definedName name="VAS073_F_Orginventoriau432GeriamojoVandens">'Forma 4'!$G$220</definedName>
    <definedName name="VAS073_F_Orginventoriau433GeriamojoVandens">'Forma 4'!$H$220</definedName>
    <definedName name="VAS073_F_Orginventoriau43IsViso">'Forma 4'!$E$220</definedName>
    <definedName name="VAS073_F_Orginventoriau441NuotekuSurinkimas">'Forma 4'!$J$220</definedName>
    <definedName name="VAS073_F_Orginventoriau442NuotekuValymas">'Forma 4'!$K$220</definedName>
    <definedName name="VAS073_F_Orginventoriau443NuotekuDumblo">'Forma 4'!$L$220</definedName>
    <definedName name="VAS073_F_Orginventoriau44IsViso">'Forma 4'!$I$220</definedName>
    <definedName name="VAS073_F_Orginventoriau45PavirsiniuNuoteku">'Forma 4'!$M$220</definedName>
    <definedName name="VAS073_F_Orginventoriau46KitosReguliuojamosios">'Forma 4'!$N$220</definedName>
    <definedName name="VAS073_F_Orginventoriau47KitosVeiklos">'Forma 4'!$Q$220</definedName>
    <definedName name="VAS073_F_Orginventoriau4Apskaitosveikla1">'Forma 4'!$O$220</definedName>
    <definedName name="VAS073_F_Orginventoriau4Kitareguliuoja1">'Forma 4'!$P$220</definedName>
    <definedName name="VAS073_F_Paskirstomosio21IS">'Forma 4'!$D$227</definedName>
    <definedName name="VAS073_F_Paskirstomosio231GeriamojoVandens">'Forma 4'!$F$227</definedName>
    <definedName name="VAS073_F_Paskirstomosio232GeriamojoVandens">'Forma 4'!$G$227</definedName>
    <definedName name="VAS073_F_Paskirstomosio233GeriamojoVandens">'Forma 4'!$H$227</definedName>
    <definedName name="VAS073_F_Paskirstomosio23IsViso">'Forma 4'!$E$227</definedName>
    <definedName name="VAS073_F_Paskirstomosio241NuotekuSurinkimas">'Forma 4'!$J$227</definedName>
    <definedName name="VAS073_F_Paskirstomosio242NuotekuValymas">'Forma 4'!$K$227</definedName>
    <definedName name="VAS073_F_Paskirstomosio243NuotekuDumblo">'Forma 4'!$L$227</definedName>
    <definedName name="VAS073_F_Paskirstomosio24IsViso">'Forma 4'!$I$227</definedName>
    <definedName name="VAS073_F_Paskirstomosio25PavirsiniuNuoteku">'Forma 4'!$M$227</definedName>
    <definedName name="VAS073_F_Paskirstomosio26KitosReguliuojamosios">'Forma 4'!$N$227</definedName>
    <definedName name="VAS073_F_Paskirstomosio27KitosVeiklos">'Forma 4'!$Q$227</definedName>
    <definedName name="VAS073_F_Paskirstomosio2Apskaitosveikla1">'Forma 4'!$O$227</definedName>
    <definedName name="VAS073_F_Paskirstomosio2Kitareguliuoja1">'Forma 4'!$P$227</definedName>
    <definedName name="VAS073_F_Paskirstomujus11IS">'Forma 4'!$D$10</definedName>
    <definedName name="VAS073_F_Pastopasiuntin11IS">'Forma 4'!$D$71</definedName>
    <definedName name="VAS073_F_Pastopasiuntin131GeriamojoVandens">'Forma 4'!$F$71</definedName>
    <definedName name="VAS073_F_Pastopasiuntin132GeriamojoVandens">'Forma 4'!$G$71</definedName>
    <definedName name="VAS073_F_Pastopasiuntin133GeriamojoVandens">'Forma 4'!$H$71</definedName>
    <definedName name="VAS073_F_Pastopasiuntin13IsViso">'Forma 4'!$E$71</definedName>
    <definedName name="VAS073_F_Pastopasiuntin141NuotekuSurinkimas">'Forma 4'!$J$71</definedName>
    <definedName name="VAS073_F_Pastopasiuntin142NuotekuValymas">'Forma 4'!$K$71</definedName>
    <definedName name="VAS073_F_Pastopasiuntin143NuotekuDumblo">'Forma 4'!$L$71</definedName>
    <definedName name="VAS073_F_Pastopasiuntin14IsViso">'Forma 4'!$I$71</definedName>
    <definedName name="VAS073_F_Pastopasiuntin15PavirsiniuNuoteku">'Forma 4'!$M$71</definedName>
    <definedName name="VAS073_F_Pastopasiuntin16KitosReguliuojamosios">'Forma 4'!$N$71</definedName>
    <definedName name="VAS073_F_Pastopasiuntin17KitosVeiklos">'Forma 4'!$Q$71</definedName>
    <definedName name="VAS073_F_Pastopasiuntin1Apskaitosveikla1">'Forma 4'!$O$71</definedName>
    <definedName name="VAS073_F_Pastopasiuntin1Kitareguliuoja1">'Forma 4'!$P$71</definedName>
    <definedName name="VAS073_F_Pastopasiuntin21IS">'Forma 4'!$D$123</definedName>
    <definedName name="VAS073_F_Pastopasiuntin231GeriamojoVandens">'Forma 4'!$F$123</definedName>
    <definedName name="VAS073_F_Pastopasiuntin232GeriamojoVandens">'Forma 4'!$G$123</definedName>
    <definedName name="VAS073_F_Pastopasiuntin233GeriamojoVandens">'Forma 4'!$H$123</definedName>
    <definedName name="VAS073_F_Pastopasiuntin23IsViso">'Forma 4'!$E$123</definedName>
    <definedName name="VAS073_F_Pastopasiuntin241NuotekuSurinkimas">'Forma 4'!$J$123</definedName>
    <definedName name="VAS073_F_Pastopasiuntin242NuotekuValymas">'Forma 4'!$K$123</definedName>
    <definedName name="VAS073_F_Pastopasiuntin243NuotekuDumblo">'Forma 4'!$L$123</definedName>
    <definedName name="VAS073_F_Pastopasiuntin24IsViso">'Forma 4'!$I$123</definedName>
    <definedName name="VAS073_F_Pastopasiuntin25PavirsiniuNuoteku">'Forma 4'!$M$123</definedName>
    <definedName name="VAS073_F_Pastopasiuntin26KitosReguliuojamosios">'Forma 4'!$N$123</definedName>
    <definedName name="VAS073_F_Pastopasiuntin27KitosVeiklos">'Forma 4'!$Q$123</definedName>
    <definedName name="VAS073_F_Pastopasiuntin2Apskaitosveikla1">'Forma 4'!$O$123</definedName>
    <definedName name="VAS073_F_Pastopasiuntin2Kitareguliuoja1">'Forma 4'!$P$123</definedName>
    <definedName name="VAS073_F_Pastopasiuntin31IS">'Forma 4'!$D$174</definedName>
    <definedName name="VAS073_F_Pastopasiuntin331GeriamojoVandens">'Forma 4'!$F$174</definedName>
    <definedName name="VAS073_F_Pastopasiuntin332GeriamojoVandens">'Forma 4'!$G$174</definedName>
    <definedName name="VAS073_F_Pastopasiuntin333GeriamojoVandens">'Forma 4'!$H$174</definedName>
    <definedName name="VAS073_F_Pastopasiuntin33IsViso">'Forma 4'!$E$174</definedName>
    <definedName name="VAS073_F_Pastopasiuntin341NuotekuSurinkimas">'Forma 4'!$J$174</definedName>
    <definedName name="VAS073_F_Pastopasiuntin342NuotekuValymas">'Forma 4'!$K$174</definedName>
    <definedName name="VAS073_F_Pastopasiuntin343NuotekuDumblo">'Forma 4'!$L$174</definedName>
    <definedName name="VAS073_F_Pastopasiuntin34IsViso">'Forma 4'!$I$174</definedName>
    <definedName name="VAS073_F_Pastopasiuntin35PavirsiniuNuoteku">'Forma 4'!$M$174</definedName>
    <definedName name="VAS073_F_Pastopasiuntin36KitosReguliuojamosios">'Forma 4'!$N$174</definedName>
    <definedName name="VAS073_F_Pastopasiuntin37KitosVeiklos">'Forma 4'!$Q$174</definedName>
    <definedName name="VAS073_F_Pastopasiuntin3Apskaitosveikla1">'Forma 4'!$O$174</definedName>
    <definedName name="VAS073_F_Pastopasiuntin3Kitareguliuoja1">'Forma 4'!$P$174</definedName>
    <definedName name="VAS073_F_Pastopasiuntin41IS">'Forma 4'!$D$218</definedName>
    <definedName name="VAS073_F_Pastopasiuntin431GeriamojoVandens">'Forma 4'!$F$218</definedName>
    <definedName name="VAS073_F_Pastopasiuntin432GeriamojoVandens">'Forma 4'!$G$218</definedName>
    <definedName name="VAS073_F_Pastopasiuntin433GeriamojoVandens">'Forma 4'!$H$218</definedName>
    <definedName name="VAS073_F_Pastopasiuntin43IsViso">'Forma 4'!$E$218</definedName>
    <definedName name="VAS073_F_Pastopasiuntin441NuotekuSurinkimas">'Forma 4'!$J$218</definedName>
    <definedName name="VAS073_F_Pastopasiuntin442NuotekuValymas">'Forma 4'!$K$218</definedName>
    <definedName name="VAS073_F_Pastopasiuntin443NuotekuDumblo">'Forma 4'!$L$218</definedName>
    <definedName name="VAS073_F_Pastopasiuntin44IsViso">'Forma 4'!$I$218</definedName>
    <definedName name="VAS073_F_Pastopasiuntin45PavirsiniuNuoteku">'Forma 4'!$M$218</definedName>
    <definedName name="VAS073_F_Pastopasiuntin46KitosReguliuojamosios">'Forma 4'!$N$218</definedName>
    <definedName name="VAS073_F_Pastopasiuntin47KitosVeiklos">'Forma 4'!$Q$218</definedName>
    <definedName name="VAS073_F_Pastopasiuntin4Apskaitosveikla1">'Forma 4'!$O$218</definedName>
    <definedName name="VAS073_F_Pastopasiuntin4Kitareguliuoja1">'Forma 4'!$P$218</definedName>
    <definedName name="VAS073_F_Pastoviosiospa11IS">'Forma 4'!$D$24</definedName>
    <definedName name="VAS073_F_Pastoviosiospa131GeriamojoVandens">'Forma 4'!$F$24</definedName>
    <definedName name="VAS073_F_Pastoviosiospa132GeriamojoVandens">'Forma 4'!$G$24</definedName>
    <definedName name="VAS073_F_Pastoviosiospa133GeriamojoVandens">'Forma 4'!$H$24</definedName>
    <definedName name="VAS073_F_Pastoviosiospa13IsViso">'Forma 4'!$E$24</definedName>
    <definedName name="VAS073_F_Pastoviosiospa141NuotekuSurinkimas">'Forma 4'!$J$24</definedName>
    <definedName name="VAS073_F_Pastoviosiospa142NuotekuValymas">'Forma 4'!$K$24</definedName>
    <definedName name="VAS073_F_Pastoviosiospa143NuotekuDumblo">'Forma 4'!$L$24</definedName>
    <definedName name="VAS073_F_Pastoviosiospa14IsViso">'Forma 4'!$I$24</definedName>
    <definedName name="VAS073_F_Pastoviosiospa15PavirsiniuNuoteku">'Forma 4'!$M$24</definedName>
    <definedName name="VAS073_F_Pastoviosiospa16KitosReguliuojamosios">'Forma 4'!$N$24</definedName>
    <definedName name="VAS073_F_Pastoviosiospa17KitosVeiklos">'Forma 4'!$Q$24</definedName>
    <definedName name="VAS073_F_Pastoviosiospa1Apskaitosveikla1">'Forma 4'!$O$24</definedName>
    <definedName name="VAS073_F_Pastoviosiospa1Kitareguliuoja1">'Forma 4'!$P$24</definedName>
    <definedName name="VAS073_F_Patalpuprieziu11IS">'Forma 4'!$D$75</definedName>
    <definedName name="VAS073_F_Patalpuprieziu131GeriamojoVandens">'Forma 4'!$F$75</definedName>
    <definedName name="VAS073_F_Patalpuprieziu132GeriamojoVandens">'Forma 4'!$G$75</definedName>
    <definedName name="VAS073_F_Patalpuprieziu133GeriamojoVandens">'Forma 4'!$H$75</definedName>
    <definedName name="VAS073_F_Patalpuprieziu13IsViso">'Forma 4'!$E$75</definedName>
    <definedName name="VAS073_F_Patalpuprieziu141NuotekuSurinkimas">'Forma 4'!$J$75</definedName>
    <definedName name="VAS073_F_Patalpuprieziu142NuotekuValymas">'Forma 4'!$K$75</definedName>
    <definedName name="VAS073_F_Patalpuprieziu143NuotekuDumblo">'Forma 4'!$L$75</definedName>
    <definedName name="VAS073_F_Patalpuprieziu14IsViso">'Forma 4'!$I$75</definedName>
    <definedName name="VAS073_F_Patalpuprieziu15PavirsiniuNuoteku">'Forma 4'!$M$75</definedName>
    <definedName name="VAS073_F_Patalpuprieziu16KitosReguliuojamosios">'Forma 4'!$N$75</definedName>
    <definedName name="VAS073_F_Patalpuprieziu17KitosVeiklos">'Forma 4'!$Q$75</definedName>
    <definedName name="VAS073_F_Patalpuprieziu1Apskaitosveikla1">'Forma 4'!$O$75</definedName>
    <definedName name="VAS073_F_Patalpuprieziu1Kitareguliuoja1">'Forma 4'!$P$75</definedName>
    <definedName name="VAS073_F_Patalpuprieziu21IS">'Forma 4'!$D$127</definedName>
    <definedName name="VAS073_F_Patalpuprieziu231GeriamojoVandens">'Forma 4'!$F$127</definedName>
    <definedName name="VAS073_F_Patalpuprieziu232GeriamojoVandens">'Forma 4'!$G$127</definedName>
    <definedName name="VAS073_F_Patalpuprieziu233GeriamojoVandens">'Forma 4'!$H$127</definedName>
    <definedName name="VAS073_F_Patalpuprieziu23IsViso">'Forma 4'!$E$127</definedName>
    <definedName name="VAS073_F_Patalpuprieziu241NuotekuSurinkimas">'Forma 4'!$J$127</definedName>
    <definedName name="VAS073_F_Patalpuprieziu242NuotekuValymas">'Forma 4'!$K$127</definedName>
    <definedName name="VAS073_F_Patalpuprieziu243NuotekuDumblo">'Forma 4'!$L$127</definedName>
    <definedName name="VAS073_F_Patalpuprieziu24IsViso">'Forma 4'!$I$127</definedName>
    <definedName name="VAS073_F_Patalpuprieziu25PavirsiniuNuoteku">'Forma 4'!$M$127</definedName>
    <definedName name="VAS073_F_Patalpuprieziu26KitosReguliuojamosios">'Forma 4'!$N$127</definedName>
    <definedName name="VAS073_F_Patalpuprieziu27KitosVeiklos">'Forma 4'!$Q$127</definedName>
    <definedName name="VAS073_F_Patalpuprieziu2Apskaitosveikla1">'Forma 4'!$O$127</definedName>
    <definedName name="VAS073_F_Patalpuprieziu2Kitareguliuoja1">'Forma 4'!$P$127</definedName>
    <definedName name="VAS073_F_Patalpuprieziu31IS">'Forma 4'!$D$178</definedName>
    <definedName name="VAS073_F_Patalpuprieziu331GeriamojoVandens">'Forma 4'!$F$178</definedName>
    <definedName name="VAS073_F_Patalpuprieziu332GeriamojoVandens">'Forma 4'!$G$178</definedName>
    <definedName name="VAS073_F_Patalpuprieziu333GeriamojoVandens">'Forma 4'!$H$178</definedName>
    <definedName name="VAS073_F_Patalpuprieziu33IsViso">'Forma 4'!$E$178</definedName>
    <definedName name="VAS073_F_Patalpuprieziu341NuotekuSurinkimas">'Forma 4'!$J$178</definedName>
    <definedName name="VAS073_F_Patalpuprieziu342NuotekuValymas">'Forma 4'!$K$178</definedName>
    <definedName name="VAS073_F_Patalpuprieziu343NuotekuDumblo">'Forma 4'!$L$178</definedName>
    <definedName name="VAS073_F_Patalpuprieziu34IsViso">'Forma 4'!$I$178</definedName>
    <definedName name="VAS073_F_Patalpuprieziu35PavirsiniuNuoteku">'Forma 4'!$M$178</definedName>
    <definedName name="VAS073_F_Patalpuprieziu36KitosReguliuojamosios">'Forma 4'!$N$178</definedName>
    <definedName name="VAS073_F_Patalpuprieziu37KitosVeiklos">'Forma 4'!$Q$178</definedName>
    <definedName name="VAS073_F_Patalpuprieziu3Apskaitosveikla1">'Forma 4'!$O$178</definedName>
    <definedName name="VAS073_F_Patalpuprieziu3Kitareguliuoja1">'Forma 4'!$P$178</definedName>
    <definedName name="VAS073_F_Patalpuprieziu41IS">'Forma 4'!$D$222</definedName>
    <definedName name="VAS073_F_Patalpuprieziu431GeriamojoVandens">'Forma 4'!$F$222</definedName>
    <definedName name="VAS073_F_Patalpuprieziu432GeriamojoVandens">'Forma 4'!$G$222</definedName>
    <definedName name="VAS073_F_Patalpuprieziu433GeriamojoVandens">'Forma 4'!$H$222</definedName>
    <definedName name="VAS073_F_Patalpuprieziu43IsViso">'Forma 4'!$E$222</definedName>
    <definedName name="VAS073_F_Patalpuprieziu441NuotekuSurinkimas">'Forma 4'!$J$222</definedName>
    <definedName name="VAS073_F_Patalpuprieziu442NuotekuValymas">'Forma 4'!$K$222</definedName>
    <definedName name="VAS073_F_Patalpuprieziu443NuotekuDumblo">'Forma 4'!$L$222</definedName>
    <definedName name="VAS073_F_Patalpuprieziu44IsViso">'Forma 4'!$I$222</definedName>
    <definedName name="VAS073_F_Patalpuprieziu45PavirsiniuNuoteku">'Forma 4'!$M$222</definedName>
    <definedName name="VAS073_F_Patalpuprieziu46KitosReguliuojamosios">'Forma 4'!$N$222</definedName>
    <definedName name="VAS073_F_Patalpuprieziu47KitosVeiklos">'Forma 4'!$Q$222</definedName>
    <definedName name="VAS073_F_Patalpuprieziu4Apskaitosveikla1">'Forma 4'!$O$222</definedName>
    <definedName name="VAS073_F_Patalpuprieziu4Kitareguliuoja1">'Forma 4'!$P$222</definedName>
    <definedName name="VAS073_F_Patalpusildymo11IS">'Forma 4'!$D$36</definedName>
    <definedName name="VAS073_F_Patalpusildymo131GeriamojoVandens">'Forma 4'!$F$36</definedName>
    <definedName name="VAS073_F_Patalpusildymo132GeriamojoVandens">'Forma 4'!$G$36</definedName>
    <definedName name="VAS073_F_Patalpusildymo133GeriamojoVandens">'Forma 4'!$H$36</definedName>
    <definedName name="VAS073_F_Patalpusildymo13IsViso">'Forma 4'!$E$36</definedName>
    <definedName name="VAS073_F_Patalpusildymo141NuotekuSurinkimas">'Forma 4'!$J$36</definedName>
    <definedName name="VAS073_F_Patalpusildymo142NuotekuValymas">'Forma 4'!$K$36</definedName>
    <definedName name="VAS073_F_Patalpusildymo143NuotekuDumblo">'Forma 4'!$L$36</definedName>
    <definedName name="VAS073_F_Patalpusildymo14IsViso">'Forma 4'!$I$36</definedName>
    <definedName name="VAS073_F_Patalpusildymo15PavirsiniuNuoteku">'Forma 4'!$M$36</definedName>
    <definedName name="VAS073_F_Patalpusildymo16KitosReguliuojamosios">'Forma 4'!$N$36</definedName>
    <definedName name="VAS073_F_Patalpusildymo17KitosVeiklos">'Forma 4'!$Q$36</definedName>
    <definedName name="VAS073_F_Patalpusildymo1Apskaitosveikla1">'Forma 4'!$O$36</definedName>
    <definedName name="VAS073_F_Patalpusildymo1Kitareguliuoja1">'Forma 4'!$P$36</definedName>
    <definedName name="VAS073_F_Patalpusildymo21IS">'Forma 4'!$D$93</definedName>
    <definedName name="VAS073_F_Patalpusildymo231GeriamojoVandens">'Forma 4'!$F$93</definedName>
    <definedName name="VAS073_F_Patalpusildymo232GeriamojoVandens">'Forma 4'!$G$93</definedName>
    <definedName name="VAS073_F_Patalpusildymo233GeriamojoVandens">'Forma 4'!$H$93</definedName>
    <definedName name="VAS073_F_Patalpusildymo23IsViso">'Forma 4'!$E$93</definedName>
    <definedName name="VAS073_F_Patalpusildymo241NuotekuSurinkimas">'Forma 4'!$J$93</definedName>
    <definedName name="VAS073_F_Patalpusildymo242NuotekuValymas">'Forma 4'!$K$93</definedName>
    <definedName name="VAS073_F_Patalpusildymo243NuotekuDumblo">'Forma 4'!$L$93</definedName>
    <definedName name="VAS073_F_Patalpusildymo24IsViso">'Forma 4'!$I$93</definedName>
    <definedName name="VAS073_F_Patalpusildymo25PavirsiniuNuoteku">'Forma 4'!$M$93</definedName>
    <definedName name="VAS073_F_Patalpusildymo26KitosReguliuojamosios">'Forma 4'!$N$93</definedName>
    <definedName name="VAS073_F_Patalpusildymo27KitosVeiklos">'Forma 4'!$Q$93</definedName>
    <definedName name="VAS073_F_Patalpusildymo2Apskaitosveikla1">'Forma 4'!$O$93</definedName>
    <definedName name="VAS073_F_Patalpusildymo2Kitareguliuoja1">'Forma 4'!$P$93</definedName>
    <definedName name="VAS073_F_Patalpusildymo31IS">'Forma 4'!$D$144</definedName>
    <definedName name="VAS073_F_Patalpusildymo331GeriamojoVandens">'Forma 4'!$F$144</definedName>
    <definedName name="VAS073_F_Patalpusildymo332GeriamojoVandens">'Forma 4'!$G$144</definedName>
    <definedName name="VAS073_F_Patalpusildymo333GeriamojoVandens">'Forma 4'!$H$144</definedName>
    <definedName name="VAS073_F_Patalpusildymo33IsViso">'Forma 4'!$E$144</definedName>
    <definedName name="VAS073_F_Patalpusildymo341NuotekuSurinkimas">'Forma 4'!$J$144</definedName>
    <definedName name="VAS073_F_Patalpusildymo342NuotekuValymas">'Forma 4'!$K$144</definedName>
    <definedName name="VAS073_F_Patalpusildymo343NuotekuDumblo">'Forma 4'!$L$144</definedName>
    <definedName name="VAS073_F_Patalpusildymo34IsViso">'Forma 4'!$I$144</definedName>
    <definedName name="VAS073_F_Patalpusildymo35PavirsiniuNuoteku">'Forma 4'!$M$144</definedName>
    <definedName name="VAS073_F_Patalpusildymo36KitosReguliuojamosios">'Forma 4'!$N$144</definedName>
    <definedName name="VAS073_F_Patalpusildymo37KitosVeiklos">'Forma 4'!$Q$144</definedName>
    <definedName name="VAS073_F_Patalpusildymo3Apskaitosveikla1">'Forma 4'!$O$144</definedName>
    <definedName name="VAS073_F_Patalpusildymo3Kitareguliuoja1">'Forma 4'!$P$144</definedName>
    <definedName name="VAS073_F_Perkamupaslaug11IS">'Forma 4'!$D$22</definedName>
    <definedName name="VAS073_F_Perkamupaslaug131GeriamojoVandens">'Forma 4'!$F$22</definedName>
    <definedName name="VAS073_F_Perkamupaslaug132GeriamojoVandens">'Forma 4'!$G$22</definedName>
    <definedName name="VAS073_F_Perkamupaslaug133GeriamojoVandens">'Forma 4'!$H$22</definedName>
    <definedName name="VAS073_F_Perkamupaslaug13IsViso">'Forma 4'!$E$22</definedName>
    <definedName name="VAS073_F_Perkamupaslaug141NuotekuSurinkimas">'Forma 4'!$J$22</definedName>
    <definedName name="VAS073_F_Perkamupaslaug142NuotekuValymas">'Forma 4'!$K$22</definedName>
    <definedName name="VAS073_F_Perkamupaslaug143NuotekuDumblo">'Forma 4'!$L$22</definedName>
    <definedName name="VAS073_F_Perkamupaslaug14IsViso">'Forma 4'!$I$22</definedName>
    <definedName name="VAS073_F_Perkamupaslaug15PavirsiniuNuoteku">'Forma 4'!$M$22</definedName>
    <definedName name="VAS073_F_Perkamupaslaug16KitosReguliuojamosios">'Forma 4'!$N$22</definedName>
    <definedName name="VAS073_F_Perkamupaslaug17KitosVeiklos">'Forma 4'!$Q$22</definedName>
    <definedName name="VAS073_F_Perkamupaslaug1Apskaitosveikla1">'Forma 4'!$O$22</definedName>
    <definedName name="VAS073_F_Perkamupaslaug1Kitareguliuoja1">'Forma 4'!$P$22</definedName>
    <definedName name="VAS073_F_Personalosanau11IS">'Forma 4'!$D$20</definedName>
    <definedName name="VAS073_F_Personalosanau131GeriamojoVandens">'Forma 4'!$F$20</definedName>
    <definedName name="VAS073_F_Personalosanau132GeriamojoVandens">'Forma 4'!$G$20</definedName>
    <definedName name="VAS073_F_Personalosanau133GeriamojoVandens">'Forma 4'!$H$20</definedName>
    <definedName name="VAS073_F_Personalosanau13IsViso">'Forma 4'!$E$20</definedName>
    <definedName name="VAS073_F_Personalosanau141NuotekuSurinkimas">'Forma 4'!$J$20</definedName>
    <definedName name="VAS073_F_Personalosanau142NuotekuValymas">'Forma 4'!$K$20</definedName>
    <definedName name="VAS073_F_Personalosanau143NuotekuDumblo">'Forma 4'!$L$20</definedName>
    <definedName name="VAS073_F_Personalosanau14IsViso">'Forma 4'!$I$20</definedName>
    <definedName name="VAS073_F_Personalosanau15PavirsiniuNuoteku">'Forma 4'!$M$20</definedName>
    <definedName name="VAS073_F_Personalosanau16KitosReguliuojamosios">'Forma 4'!$N$20</definedName>
    <definedName name="VAS073_F_Personalosanau17KitosVeiklos">'Forma 4'!$Q$20</definedName>
    <definedName name="VAS073_F_Personalosanau1Apskaitosveikla1">'Forma 4'!$O$20</definedName>
    <definedName name="VAS073_F_Personalosanau1Kitareguliuoja1">'Forma 4'!$P$20</definedName>
    <definedName name="VAS073_F_Personalosanau21IS">'Forma 4'!$D$52</definedName>
    <definedName name="VAS073_F_Personalosanau231GeriamojoVandens">'Forma 4'!$F$52</definedName>
    <definedName name="VAS073_F_Personalosanau232GeriamojoVandens">'Forma 4'!$G$52</definedName>
    <definedName name="VAS073_F_Personalosanau233GeriamojoVandens">'Forma 4'!$H$52</definedName>
    <definedName name="VAS073_F_Personalosanau23IsViso">'Forma 4'!$E$52</definedName>
    <definedName name="VAS073_F_Personalosanau241NuotekuSurinkimas">'Forma 4'!$J$52</definedName>
    <definedName name="VAS073_F_Personalosanau242NuotekuValymas">'Forma 4'!$K$52</definedName>
    <definedName name="VAS073_F_Personalosanau243NuotekuDumblo">'Forma 4'!$L$52</definedName>
    <definedName name="VAS073_F_Personalosanau24IsViso">'Forma 4'!$I$52</definedName>
    <definedName name="VAS073_F_Personalosanau25PavirsiniuNuoteku">'Forma 4'!$M$52</definedName>
    <definedName name="VAS073_F_Personalosanau26KitosReguliuojamosios">'Forma 4'!$N$52</definedName>
    <definedName name="VAS073_F_Personalosanau27KitosVeiklos">'Forma 4'!$Q$52</definedName>
    <definedName name="VAS073_F_Personalosanau2Apskaitosveikla1">'Forma 4'!$O$52</definedName>
    <definedName name="VAS073_F_Personalosanau2Kitareguliuoja1">'Forma 4'!$P$52</definedName>
    <definedName name="VAS073_F_Personalosanau31IS">'Forma 4'!$D$106</definedName>
    <definedName name="VAS073_F_Personalosanau331GeriamojoVandens">'Forma 4'!$F$106</definedName>
    <definedName name="VAS073_F_Personalosanau332GeriamojoVandens">'Forma 4'!$G$106</definedName>
    <definedName name="VAS073_F_Personalosanau333GeriamojoVandens">'Forma 4'!$H$106</definedName>
    <definedName name="VAS073_F_Personalosanau33IsViso">'Forma 4'!$E$106</definedName>
    <definedName name="VAS073_F_Personalosanau341NuotekuSurinkimas">'Forma 4'!$J$106</definedName>
    <definedName name="VAS073_F_Personalosanau342NuotekuValymas">'Forma 4'!$K$106</definedName>
    <definedName name="VAS073_F_Personalosanau343NuotekuDumblo">'Forma 4'!$L$106</definedName>
    <definedName name="VAS073_F_Personalosanau34IsViso">'Forma 4'!$I$106</definedName>
    <definedName name="VAS073_F_Personalosanau35PavirsiniuNuoteku">'Forma 4'!$M$106</definedName>
    <definedName name="VAS073_F_Personalosanau36KitosReguliuojamosios">'Forma 4'!$N$106</definedName>
    <definedName name="VAS073_F_Personalosanau37KitosVeiklos">'Forma 4'!$Q$106</definedName>
    <definedName name="VAS073_F_Personalosanau3Apskaitosveikla1">'Forma 4'!$O$106</definedName>
    <definedName name="VAS073_F_Personalosanau3Kitareguliuoja1">'Forma 4'!$P$106</definedName>
    <definedName name="VAS073_F_Personalosanau41IS">'Forma 4'!$D$201</definedName>
    <definedName name="VAS073_F_Personalosanau431GeriamojoVandens">'Forma 4'!$F$201</definedName>
    <definedName name="VAS073_F_Personalosanau432GeriamojoVandens">'Forma 4'!$G$201</definedName>
    <definedName name="VAS073_F_Personalosanau433GeriamojoVandens">'Forma 4'!$H$201</definedName>
    <definedName name="VAS073_F_Personalosanau43IsViso">'Forma 4'!$E$201</definedName>
    <definedName name="VAS073_F_Personalosanau441NuotekuSurinkimas">'Forma 4'!$J$201</definedName>
    <definedName name="VAS073_F_Personalosanau442NuotekuValymas">'Forma 4'!$K$201</definedName>
    <definedName name="VAS073_F_Personalosanau443NuotekuDumblo">'Forma 4'!$L$201</definedName>
    <definedName name="VAS073_F_Personalosanau44IsViso">'Forma 4'!$I$201</definedName>
    <definedName name="VAS073_F_Personalosanau45PavirsiniuNuoteku">'Forma 4'!$M$201</definedName>
    <definedName name="VAS073_F_Personalosanau46KitosReguliuojamosios">'Forma 4'!$N$201</definedName>
    <definedName name="VAS073_F_Personalosanau47KitosVeiklos">'Forma 4'!$Q$201</definedName>
    <definedName name="VAS073_F_Personalosanau4Apskaitosveikla1">'Forma 4'!$O$201</definedName>
    <definedName name="VAS073_F_Personalosanau4Kitareguliuoja1">'Forma 4'!$P$201</definedName>
    <definedName name="VAS073_F_Profesineslite11IS">'Forma 4'!$D$74</definedName>
    <definedName name="VAS073_F_Profesineslite131GeriamojoVandens">'Forma 4'!$F$74</definedName>
    <definedName name="VAS073_F_Profesineslite132GeriamojoVandens">'Forma 4'!$G$74</definedName>
    <definedName name="VAS073_F_Profesineslite133GeriamojoVandens">'Forma 4'!$H$74</definedName>
    <definedName name="VAS073_F_Profesineslite13IsViso">'Forma 4'!$E$74</definedName>
    <definedName name="VAS073_F_Profesineslite141NuotekuSurinkimas">'Forma 4'!$J$74</definedName>
    <definedName name="VAS073_F_Profesineslite142NuotekuValymas">'Forma 4'!$K$74</definedName>
    <definedName name="VAS073_F_Profesineslite143NuotekuDumblo">'Forma 4'!$L$74</definedName>
    <definedName name="VAS073_F_Profesineslite14IsViso">'Forma 4'!$I$74</definedName>
    <definedName name="VAS073_F_Profesineslite15PavirsiniuNuoteku">'Forma 4'!$M$74</definedName>
    <definedName name="VAS073_F_Profesineslite16KitosReguliuojamosios">'Forma 4'!$N$74</definedName>
    <definedName name="VAS073_F_Profesineslite17KitosVeiklos">'Forma 4'!$Q$74</definedName>
    <definedName name="VAS073_F_Profesineslite1Apskaitosveikla1">'Forma 4'!$O$74</definedName>
    <definedName name="VAS073_F_Profesineslite1Kitareguliuoja1">'Forma 4'!$P$74</definedName>
    <definedName name="VAS073_F_Profesineslite21IS">'Forma 4'!$D$126</definedName>
    <definedName name="VAS073_F_Profesineslite231GeriamojoVandens">'Forma 4'!$F$126</definedName>
    <definedName name="VAS073_F_Profesineslite232GeriamojoVandens">'Forma 4'!$G$126</definedName>
    <definedName name="VAS073_F_Profesineslite233GeriamojoVandens">'Forma 4'!$H$126</definedName>
    <definedName name="VAS073_F_Profesineslite23IsViso">'Forma 4'!$E$126</definedName>
    <definedName name="VAS073_F_Profesineslite241NuotekuSurinkimas">'Forma 4'!$J$126</definedName>
    <definedName name="VAS073_F_Profesineslite242NuotekuValymas">'Forma 4'!$K$126</definedName>
    <definedName name="VAS073_F_Profesineslite243NuotekuDumblo">'Forma 4'!$L$126</definedName>
    <definedName name="VAS073_F_Profesineslite24IsViso">'Forma 4'!$I$126</definedName>
    <definedName name="VAS073_F_Profesineslite25PavirsiniuNuoteku">'Forma 4'!$M$126</definedName>
    <definedName name="VAS073_F_Profesineslite26KitosReguliuojamosios">'Forma 4'!$N$126</definedName>
    <definedName name="VAS073_F_Profesineslite27KitosVeiklos">'Forma 4'!$Q$126</definedName>
    <definedName name="VAS073_F_Profesineslite2Apskaitosveikla1">'Forma 4'!$O$126</definedName>
    <definedName name="VAS073_F_Profesineslite2Kitareguliuoja1">'Forma 4'!$P$126</definedName>
    <definedName name="VAS073_F_Profesineslite31IS">'Forma 4'!$D$177</definedName>
    <definedName name="VAS073_F_Profesineslite331GeriamojoVandens">'Forma 4'!$F$177</definedName>
    <definedName name="VAS073_F_Profesineslite332GeriamojoVandens">'Forma 4'!$G$177</definedName>
    <definedName name="VAS073_F_Profesineslite333GeriamojoVandens">'Forma 4'!$H$177</definedName>
    <definedName name="VAS073_F_Profesineslite33IsViso">'Forma 4'!$E$177</definedName>
    <definedName name="VAS073_F_Profesineslite341NuotekuSurinkimas">'Forma 4'!$J$177</definedName>
    <definedName name="VAS073_F_Profesineslite342NuotekuValymas">'Forma 4'!$K$177</definedName>
    <definedName name="VAS073_F_Profesineslite343NuotekuDumblo">'Forma 4'!$L$177</definedName>
    <definedName name="VAS073_F_Profesineslite34IsViso">'Forma 4'!$I$177</definedName>
    <definedName name="VAS073_F_Profesineslite35PavirsiniuNuoteku">'Forma 4'!$M$177</definedName>
    <definedName name="VAS073_F_Profesineslite36KitosReguliuojamosios">'Forma 4'!$N$177</definedName>
    <definedName name="VAS073_F_Profesineslite37KitosVeiklos">'Forma 4'!$Q$177</definedName>
    <definedName name="VAS073_F_Profesineslite3Apskaitosveikla1">'Forma 4'!$O$177</definedName>
    <definedName name="VAS073_F_Profesineslite3Kitareguliuoja1">'Forma 4'!$P$177</definedName>
    <definedName name="VAS073_F_Profesineslite41IS">'Forma 4'!$D$221</definedName>
    <definedName name="VAS073_F_Profesineslite431GeriamojoVandens">'Forma 4'!$F$221</definedName>
    <definedName name="VAS073_F_Profesineslite432GeriamojoVandens">'Forma 4'!$G$221</definedName>
    <definedName name="VAS073_F_Profesineslite433GeriamojoVandens">'Forma 4'!$H$221</definedName>
    <definedName name="VAS073_F_Profesineslite43IsViso">'Forma 4'!$E$221</definedName>
    <definedName name="VAS073_F_Profesineslite441NuotekuSurinkimas">'Forma 4'!$J$221</definedName>
    <definedName name="VAS073_F_Profesineslite442NuotekuValymas">'Forma 4'!$K$221</definedName>
    <definedName name="VAS073_F_Profesineslite443NuotekuDumblo">'Forma 4'!$L$221</definedName>
    <definedName name="VAS073_F_Profesineslite44IsViso">'Forma 4'!$I$221</definedName>
    <definedName name="VAS073_F_Profesineslite45PavirsiniuNuoteku">'Forma 4'!$M$221</definedName>
    <definedName name="VAS073_F_Profesineslite46KitosReguliuojamosios">'Forma 4'!$N$221</definedName>
    <definedName name="VAS073_F_Profesineslite47KitosVeiklos">'Forma 4'!$Q$221</definedName>
    <definedName name="VAS073_F_Profesineslite4Apskaitosveikla1">'Forma 4'!$O$221</definedName>
    <definedName name="VAS073_F_Profesineslite4Kitareguliuoja1">'Forma 4'!$P$221</definedName>
    <definedName name="VAS073_F_Remontoiraptar11IS">'Forma 4'!$D$19</definedName>
    <definedName name="VAS073_F_Remontoiraptar131GeriamojoVandens">'Forma 4'!$F$19</definedName>
    <definedName name="VAS073_F_Remontoiraptar132GeriamojoVandens">'Forma 4'!$G$19</definedName>
    <definedName name="VAS073_F_Remontoiraptar133GeriamojoVandens">'Forma 4'!$H$19</definedName>
    <definedName name="VAS073_F_Remontoiraptar13IsViso">'Forma 4'!$E$19</definedName>
    <definedName name="VAS073_F_Remontoiraptar141NuotekuSurinkimas">'Forma 4'!$J$19</definedName>
    <definedName name="VAS073_F_Remontoiraptar142NuotekuValymas">'Forma 4'!$K$19</definedName>
    <definedName name="VAS073_F_Remontoiraptar143NuotekuDumblo">'Forma 4'!$L$19</definedName>
    <definedName name="VAS073_F_Remontoiraptar14IsViso">'Forma 4'!$I$19</definedName>
    <definedName name="VAS073_F_Remontoiraptar15PavirsiniuNuoteku">'Forma 4'!$M$19</definedName>
    <definedName name="VAS073_F_Remontoiraptar16KitosReguliuojamosios">'Forma 4'!$N$19</definedName>
    <definedName name="VAS073_F_Remontoiraptar17KitosVeiklos">'Forma 4'!$Q$19</definedName>
    <definedName name="VAS073_F_Remontoiraptar1Apskaitosveikla1">'Forma 4'!$O$19</definedName>
    <definedName name="VAS073_F_Remontoiraptar1Kitareguliuoja1">'Forma 4'!$P$19</definedName>
    <definedName name="VAS073_F_Remontoiraptar21IS">'Forma 4'!$D$47</definedName>
    <definedName name="VAS073_F_Remontoiraptar231GeriamojoVandens">'Forma 4'!$F$47</definedName>
    <definedName name="VAS073_F_Remontoiraptar232GeriamojoVandens">'Forma 4'!$G$47</definedName>
    <definedName name="VAS073_F_Remontoiraptar233GeriamojoVandens">'Forma 4'!$H$47</definedName>
    <definedName name="VAS073_F_Remontoiraptar23IsViso">'Forma 4'!$E$47</definedName>
    <definedName name="VAS073_F_Remontoiraptar241NuotekuSurinkimas">'Forma 4'!$J$47</definedName>
    <definedName name="VAS073_F_Remontoiraptar242NuotekuValymas">'Forma 4'!$K$47</definedName>
    <definedName name="VAS073_F_Remontoiraptar243NuotekuDumblo">'Forma 4'!$L$47</definedName>
    <definedName name="VAS073_F_Remontoiraptar24IsViso">'Forma 4'!$I$47</definedName>
    <definedName name="VAS073_F_Remontoiraptar25PavirsiniuNuoteku">'Forma 4'!$M$47</definedName>
    <definedName name="VAS073_F_Remontoiraptar26KitosReguliuojamosios">'Forma 4'!$N$47</definedName>
    <definedName name="VAS073_F_Remontoiraptar27KitosVeiklos">'Forma 4'!$Q$47</definedName>
    <definedName name="VAS073_F_Remontoiraptar2Apskaitosveikla1">'Forma 4'!$O$47</definedName>
    <definedName name="VAS073_F_Remontoiraptar2Kitareguliuoja1">'Forma 4'!$P$47</definedName>
    <definedName name="VAS073_F_Remontoiraptar31IS">'Forma 4'!$D$101</definedName>
    <definedName name="VAS073_F_Remontoiraptar331GeriamojoVandens">'Forma 4'!$F$101</definedName>
    <definedName name="VAS073_F_Remontoiraptar332GeriamojoVandens">'Forma 4'!$G$101</definedName>
    <definedName name="VAS073_F_Remontoiraptar333GeriamojoVandens">'Forma 4'!$H$101</definedName>
    <definedName name="VAS073_F_Remontoiraptar33IsViso">'Forma 4'!$E$101</definedName>
    <definedName name="VAS073_F_Remontoiraptar341NuotekuSurinkimas">'Forma 4'!$J$101</definedName>
    <definedName name="VAS073_F_Remontoiraptar342NuotekuValymas">'Forma 4'!$K$101</definedName>
    <definedName name="VAS073_F_Remontoiraptar343NuotekuDumblo">'Forma 4'!$L$101</definedName>
    <definedName name="VAS073_F_Remontoiraptar34IsViso">'Forma 4'!$I$101</definedName>
    <definedName name="VAS073_F_Remontoiraptar35PavirsiniuNuoteku">'Forma 4'!$M$101</definedName>
    <definedName name="VAS073_F_Remontoiraptar36KitosReguliuojamosios">'Forma 4'!$N$101</definedName>
    <definedName name="VAS073_F_Remontoiraptar37KitosVeiklos">'Forma 4'!$Q$101</definedName>
    <definedName name="VAS073_F_Remontoiraptar3Apskaitosveikla1">'Forma 4'!$O$101</definedName>
    <definedName name="VAS073_F_Remontoiraptar3Kitareguliuoja1">'Forma 4'!$P$101</definedName>
    <definedName name="VAS073_F_Remontoiraptar41IS">'Forma 4'!$D$152</definedName>
    <definedName name="VAS073_F_Remontoiraptar431GeriamojoVandens">'Forma 4'!$F$152</definedName>
    <definedName name="VAS073_F_Remontoiraptar432GeriamojoVandens">'Forma 4'!$G$152</definedName>
    <definedName name="VAS073_F_Remontoiraptar433GeriamojoVandens">'Forma 4'!$H$152</definedName>
    <definedName name="VAS073_F_Remontoiraptar43IsViso">'Forma 4'!$E$152</definedName>
    <definedName name="VAS073_F_Remontoiraptar441NuotekuSurinkimas">'Forma 4'!$J$152</definedName>
    <definedName name="VAS073_F_Remontoiraptar442NuotekuValymas">'Forma 4'!$K$152</definedName>
    <definedName name="VAS073_F_Remontoiraptar443NuotekuDumblo">'Forma 4'!$L$152</definedName>
    <definedName name="VAS073_F_Remontoiraptar44IsViso">'Forma 4'!$I$152</definedName>
    <definedName name="VAS073_F_Remontoiraptar45PavirsiniuNuoteku">'Forma 4'!$M$152</definedName>
    <definedName name="VAS073_F_Remontoiraptar46KitosReguliuojamosios">'Forma 4'!$N$152</definedName>
    <definedName name="VAS073_F_Remontoiraptar47KitosVeiklos">'Forma 4'!$Q$152</definedName>
    <definedName name="VAS073_F_Remontoiraptar4Apskaitosveikla1">'Forma 4'!$O$152</definedName>
    <definedName name="VAS073_F_Remontoiraptar4Kitareguliuoja1">'Forma 4'!$P$152</definedName>
    <definedName name="VAS073_F_Remontoiraptar51IS">'Forma 4'!$D$196</definedName>
    <definedName name="VAS073_F_Remontoiraptar531GeriamojoVandens">'Forma 4'!$F$196</definedName>
    <definedName name="VAS073_F_Remontoiraptar532GeriamojoVandens">'Forma 4'!$G$196</definedName>
    <definedName name="VAS073_F_Remontoiraptar533GeriamojoVandens">'Forma 4'!$H$196</definedName>
    <definedName name="VAS073_F_Remontoiraptar53IsViso">'Forma 4'!$E$196</definedName>
    <definedName name="VAS073_F_Remontoiraptar541NuotekuSurinkimas">'Forma 4'!$J$196</definedName>
    <definedName name="VAS073_F_Remontoiraptar542NuotekuValymas">'Forma 4'!$K$196</definedName>
    <definedName name="VAS073_F_Remontoiraptar543NuotekuDumblo">'Forma 4'!$L$196</definedName>
    <definedName name="VAS073_F_Remontoiraptar54IsViso">'Forma 4'!$I$196</definedName>
    <definedName name="VAS073_F_Remontoiraptar55PavirsiniuNuoteku">'Forma 4'!$M$196</definedName>
    <definedName name="VAS073_F_Remontoiraptar56KitosReguliuojamosios">'Forma 4'!$N$196</definedName>
    <definedName name="VAS073_F_Remontoiraptar57KitosVeiklos">'Forma 4'!$Q$196</definedName>
    <definedName name="VAS073_F_Remontoiraptar5Apskaitosveikla1">'Forma 4'!$O$196</definedName>
    <definedName name="VAS073_F_Remontoiraptar5Kitareguliuoja1">'Forma 4'!$P$196</definedName>
    <definedName name="VAS073_F_Remontomedziag11IS">'Forma 4'!$D$17</definedName>
    <definedName name="VAS073_F_Remontomedziag131GeriamojoVandens">'Forma 4'!$F$17</definedName>
    <definedName name="VAS073_F_Remontomedziag132GeriamojoVandens">'Forma 4'!$G$17</definedName>
    <definedName name="VAS073_F_Remontomedziag133GeriamojoVandens">'Forma 4'!$H$17</definedName>
    <definedName name="VAS073_F_Remontomedziag13IsViso">'Forma 4'!$E$17</definedName>
    <definedName name="VAS073_F_Remontomedziag141NuotekuSurinkimas">'Forma 4'!$J$17</definedName>
    <definedName name="VAS073_F_Remontomedziag142NuotekuValymas">'Forma 4'!$K$17</definedName>
    <definedName name="VAS073_F_Remontomedziag143NuotekuDumblo">'Forma 4'!$L$17</definedName>
    <definedName name="VAS073_F_Remontomedziag14IsViso">'Forma 4'!$I$17</definedName>
    <definedName name="VAS073_F_Remontomedziag15PavirsiniuNuoteku">'Forma 4'!$M$17</definedName>
    <definedName name="VAS073_F_Remontomedziag16KitosReguliuojamosios">'Forma 4'!$N$17</definedName>
    <definedName name="VAS073_F_Remontomedziag17KitosVeiklos">'Forma 4'!$Q$17</definedName>
    <definedName name="VAS073_F_Remontomedziag1Apskaitosveikla1">'Forma 4'!$O$17</definedName>
    <definedName name="VAS073_F_Remontomedziag1Kitareguliuoja1">'Forma 4'!$P$17</definedName>
    <definedName name="VAS073_F_Remontomedziag21IS">'Forma 4'!$D$46</definedName>
    <definedName name="VAS073_F_Remontomedziag231GeriamojoVandens">'Forma 4'!$F$46</definedName>
    <definedName name="VAS073_F_Remontomedziag232GeriamojoVandens">'Forma 4'!$G$46</definedName>
    <definedName name="VAS073_F_Remontomedziag233GeriamojoVandens">'Forma 4'!$H$46</definedName>
    <definedName name="VAS073_F_Remontomedziag23IsViso">'Forma 4'!$E$46</definedName>
    <definedName name="VAS073_F_Remontomedziag241NuotekuSurinkimas">'Forma 4'!$J$46</definedName>
    <definedName name="VAS073_F_Remontomedziag242NuotekuValymas">'Forma 4'!$K$46</definedName>
    <definedName name="VAS073_F_Remontomedziag243NuotekuDumblo">'Forma 4'!$L$46</definedName>
    <definedName name="VAS073_F_Remontomedziag24IsViso">'Forma 4'!$I$46</definedName>
    <definedName name="VAS073_F_Remontomedziag25PavirsiniuNuoteku">'Forma 4'!$M$46</definedName>
    <definedName name="VAS073_F_Remontomedziag26KitosReguliuojamosios">'Forma 4'!$N$46</definedName>
    <definedName name="VAS073_F_Remontomedziag27KitosVeiklos">'Forma 4'!$Q$46</definedName>
    <definedName name="VAS073_F_Remontomedziag2Apskaitosveikla1">'Forma 4'!$O$46</definedName>
    <definedName name="VAS073_F_Remontomedziag2Kitareguliuoja1">'Forma 4'!$P$46</definedName>
    <definedName name="VAS073_F_Remontomedziag31IS">'Forma 4'!$D$100</definedName>
    <definedName name="VAS073_F_Remontomedziag331GeriamojoVandens">'Forma 4'!$F$100</definedName>
    <definedName name="VAS073_F_Remontomedziag332GeriamojoVandens">'Forma 4'!$G$100</definedName>
    <definedName name="VAS073_F_Remontomedziag333GeriamojoVandens">'Forma 4'!$H$100</definedName>
    <definedName name="VAS073_F_Remontomedziag33IsViso">'Forma 4'!$E$100</definedName>
    <definedName name="VAS073_F_Remontomedziag341NuotekuSurinkimas">'Forma 4'!$J$100</definedName>
    <definedName name="VAS073_F_Remontomedziag342NuotekuValymas">'Forma 4'!$K$100</definedName>
    <definedName name="VAS073_F_Remontomedziag343NuotekuDumblo">'Forma 4'!$L$100</definedName>
    <definedName name="VAS073_F_Remontomedziag34IsViso">'Forma 4'!$I$100</definedName>
    <definedName name="VAS073_F_Remontomedziag35PavirsiniuNuoteku">'Forma 4'!$M$100</definedName>
    <definedName name="VAS073_F_Remontomedziag36KitosReguliuojamosios">'Forma 4'!$N$100</definedName>
    <definedName name="VAS073_F_Remontomedziag37KitosVeiklos">'Forma 4'!$Q$100</definedName>
    <definedName name="VAS073_F_Remontomedziag3Apskaitosveikla1">'Forma 4'!$O$100</definedName>
    <definedName name="VAS073_F_Remontomedziag3Kitareguliuoja1">'Forma 4'!$P$100</definedName>
    <definedName name="VAS073_F_Remontomedziag41IS">'Forma 4'!$D$151</definedName>
    <definedName name="VAS073_F_Remontomedziag431GeriamojoVandens">'Forma 4'!$F$151</definedName>
    <definedName name="VAS073_F_Remontomedziag432GeriamojoVandens">'Forma 4'!$G$151</definedName>
    <definedName name="VAS073_F_Remontomedziag433GeriamojoVandens">'Forma 4'!$H$151</definedName>
    <definedName name="VAS073_F_Remontomedziag43IsViso">'Forma 4'!$E$151</definedName>
    <definedName name="VAS073_F_Remontomedziag441NuotekuSurinkimas">'Forma 4'!$J$151</definedName>
    <definedName name="VAS073_F_Remontomedziag442NuotekuValymas">'Forma 4'!$K$151</definedName>
    <definedName name="VAS073_F_Remontomedziag443NuotekuDumblo">'Forma 4'!$L$151</definedName>
    <definedName name="VAS073_F_Remontomedziag44IsViso">'Forma 4'!$I$151</definedName>
    <definedName name="VAS073_F_Remontomedziag45PavirsiniuNuoteku">'Forma 4'!$M$151</definedName>
    <definedName name="VAS073_F_Remontomedziag46KitosReguliuojamosios">'Forma 4'!$N$151</definedName>
    <definedName name="VAS073_F_Remontomedziag47KitosVeiklos">'Forma 4'!$Q$151</definedName>
    <definedName name="VAS073_F_Remontomedziag4Apskaitosveikla1">'Forma 4'!$O$151</definedName>
    <definedName name="VAS073_F_Remontomedziag4Kitareguliuoja1">'Forma 4'!$P$151</definedName>
    <definedName name="VAS073_F_Remontomedziag51IS">'Forma 4'!$D$195</definedName>
    <definedName name="VAS073_F_Remontomedziag531GeriamojoVandens">'Forma 4'!$F$195</definedName>
    <definedName name="VAS073_F_Remontomedziag532GeriamojoVandens">'Forma 4'!$G$195</definedName>
    <definedName name="VAS073_F_Remontomedziag533GeriamojoVandens">'Forma 4'!$H$195</definedName>
    <definedName name="VAS073_F_Remontomedziag53IsViso">'Forma 4'!$E$195</definedName>
    <definedName name="VAS073_F_Remontomedziag541NuotekuSurinkimas">'Forma 4'!$J$195</definedName>
    <definedName name="VAS073_F_Remontomedziag542NuotekuValymas">'Forma 4'!$K$195</definedName>
    <definedName name="VAS073_F_Remontomedziag543NuotekuDumblo">'Forma 4'!$L$195</definedName>
    <definedName name="VAS073_F_Remontomedziag54IsViso">'Forma 4'!$I$195</definedName>
    <definedName name="VAS073_F_Remontomedziag55PavirsiniuNuoteku">'Forma 4'!$M$195</definedName>
    <definedName name="VAS073_F_Remontomedziag56KitosReguliuojamosios">'Forma 4'!$N$195</definedName>
    <definedName name="VAS073_F_Remontomedziag57KitosVeiklos">'Forma 4'!$Q$195</definedName>
    <definedName name="VAS073_F_Remontomedziag5Apskaitosveikla1">'Forma 4'!$O$195</definedName>
    <definedName name="VAS073_F_Remontomedziag5Kitareguliuoja1">'Forma 4'!$P$195</definedName>
    <definedName name="VAS073_F_Rinkodarosirpa11IS">'Forma 4'!$D$81</definedName>
    <definedName name="VAS073_F_Rinkodarosirpa131GeriamojoVandens">'Forma 4'!$F$81</definedName>
    <definedName name="VAS073_F_Rinkodarosirpa132GeriamojoVandens">'Forma 4'!$G$81</definedName>
    <definedName name="VAS073_F_Rinkodarosirpa133GeriamojoVandens">'Forma 4'!$H$81</definedName>
    <definedName name="VAS073_F_Rinkodarosirpa13IsViso">'Forma 4'!$E$81</definedName>
    <definedName name="VAS073_F_Rinkodarosirpa141NuotekuSurinkimas">'Forma 4'!$J$81</definedName>
    <definedName name="VAS073_F_Rinkodarosirpa142NuotekuValymas">'Forma 4'!$K$81</definedName>
    <definedName name="VAS073_F_Rinkodarosirpa143NuotekuDumblo">'Forma 4'!$L$81</definedName>
    <definedName name="VAS073_F_Rinkodarosirpa14IsViso">'Forma 4'!$I$81</definedName>
    <definedName name="VAS073_F_Rinkodarosirpa15PavirsiniuNuoteku">'Forma 4'!$M$81</definedName>
    <definedName name="VAS073_F_Rinkodarosirpa16KitosReguliuojamosios">'Forma 4'!$N$81</definedName>
    <definedName name="VAS073_F_Rinkodarosirpa17KitosVeiklos">'Forma 4'!$Q$81</definedName>
    <definedName name="VAS073_F_Rinkodarosirpa1Apskaitosveikla1">'Forma 4'!$O$81</definedName>
    <definedName name="VAS073_F_Rinkodarosirpa1Kitareguliuoja1">'Forma 4'!$P$81</definedName>
    <definedName name="VAS073_F_Rinkodarosirpa21IS">'Forma 4'!$D$133</definedName>
    <definedName name="VAS073_F_Rinkodarosirpa231GeriamojoVandens">'Forma 4'!$F$133</definedName>
    <definedName name="VAS073_F_Rinkodarosirpa232GeriamojoVandens">'Forma 4'!$G$133</definedName>
    <definedName name="VAS073_F_Rinkodarosirpa233GeriamojoVandens">'Forma 4'!$H$133</definedName>
    <definedName name="VAS073_F_Rinkodarosirpa23IsViso">'Forma 4'!$E$133</definedName>
    <definedName name="VAS073_F_Rinkodarosirpa241NuotekuSurinkimas">'Forma 4'!$J$133</definedName>
    <definedName name="VAS073_F_Rinkodarosirpa242NuotekuValymas">'Forma 4'!$K$133</definedName>
    <definedName name="VAS073_F_Rinkodarosirpa243NuotekuDumblo">'Forma 4'!$L$133</definedName>
    <definedName name="VAS073_F_Rinkodarosirpa24IsViso">'Forma 4'!$I$133</definedName>
    <definedName name="VAS073_F_Rinkodarosirpa25PavirsiniuNuoteku">'Forma 4'!$M$133</definedName>
    <definedName name="VAS073_F_Rinkodarosirpa26KitosReguliuojamosios">'Forma 4'!$N$133</definedName>
    <definedName name="VAS073_F_Rinkodarosirpa27KitosVeiklos">'Forma 4'!$Q$133</definedName>
    <definedName name="VAS073_F_Rinkodarosirpa2Apskaitosveikla1">'Forma 4'!$O$133</definedName>
    <definedName name="VAS073_F_Rinkodarosirpa2Kitareguliuoja1">'Forma 4'!$P$133</definedName>
    <definedName name="VAS073_F_Rinkodarosirpa31IS">'Forma 4'!$D$184</definedName>
    <definedName name="VAS073_F_Rinkodarosirpa331GeriamojoVandens">'Forma 4'!$F$184</definedName>
    <definedName name="VAS073_F_Rinkodarosirpa332GeriamojoVandens">'Forma 4'!$G$184</definedName>
    <definedName name="VAS073_F_Rinkodarosirpa333GeriamojoVandens">'Forma 4'!$H$184</definedName>
    <definedName name="VAS073_F_Rinkodarosirpa33IsViso">'Forma 4'!$E$184</definedName>
    <definedName name="VAS073_F_Rinkodarosirpa341NuotekuSurinkimas">'Forma 4'!$J$184</definedName>
    <definedName name="VAS073_F_Rinkodarosirpa342NuotekuValymas">'Forma 4'!$K$184</definedName>
    <definedName name="VAS073_F_Rinkodarosirpa343NuotekuDumblo">'Forma 4'!$L$184</definedName>
    <definedName name="VAS073_F_Rinkodarosirpa34IsViso">'Forma 4'!$I$184</definedName>
    <definedName name="VAS073_F_Rinkodarosirpa35PavirsiniuNuoteku">'Forma 4'!$M$184</definedName>
    <definedName name="VAS073_F_Rinkodarosirpa36KitosReguliuojamosios">'Forma 4'!$N$184</definedName>
    <definedName name="VAS073_F_Rinkodarosirpa37KitosVeiklos">'Forma 4'!$Q$184</definedName>
    <definedName name="VAS073_F_Rinkodarosirpa3Apskaitosveikla1">'Forma 4'!$O$184</definedName>
    <definedName name="VAS073_F_Rinkodarosirpa3Kitareguliuoja1">'Forma 4'!$P$184</definedName>
    <definedName name="VAS073_F_Rinkodarosirpa41IS">'Forma 4'!$D$229</definedName>
    <definedName name="VAS073_F_Rinkodarosirpa431GeriamojoVandens">'Forma 4'!$F$229</definedName>
    <definedName name="VAS073_F_Rinkodarosirpa432GeriamojoVandens">'Forma 4'!$G$229</definedName>
    <definedName name="VAS073_F_Rinkodarosirpa433GeriamojoVandens">'Forma 4'!$H$229</definedName>
    <definedName name="VAS073_F_Rinkodarosirpa43IsViso">'Forma 4'!$E$229</definedName>
    <definedName name="VAS073_F_Rinkodarosirpa441NuotekuSurinkimas">'Forma 4'!$J$229</definedName>
    <definedName name="VAS073_F_Rinkodarosirpa442NuotekuValymas">'Forma 4'!$K$229</definedName>
    <definedName name="VAS073_F_Rinkodarosirpa443NuotekuDumblo">'Forma 4'!$L$229</definedName>
    <definedName name="VAS073_F_Rinkodarosirpa44IsViso">'Forma 4'!$I$229</definedName>
    <definedName name="VAS073_F_Rinkodarosirpa45PavirsiniuNuoteku">'Forma 4'!$M$229</definedName>
    <definedName name="VAS073_F_Rinkodarosirpa46KitosReguliuojamosios">'Forma 4'!$N$229</definedName>
    <definedName name="VAS073_F_Rinkodarosirpa47KitosVeiklos">'Forma 4'!$Q$229</definedName>
    <definedName name="VAS073_F_Rinkodarosirpa4Apskaitosveikla1">'Forma 4'!$O$229</definedName>
    <definedName name="VAS073_F_Rinkodarosirpa4Kitareguliuoja1">'Forma 4'!$P$229</definedName>
    <definedName name="VAS073_F_Rysiupaslaugus11IS">'Forma 4'!$D$70</definedName>
    <definedName name="VAS073_F_Rysiupaslaugus131GeriamojoVandens">'Forma 4'!$F$70</definedName>
    <definedName name="VAS073_F_Rysiupaslaugus132GeriamojoVandens">'Forma 4'!$G$70</definedName>
    <definedName name="VAS073_F_Rysiupaslaugus133GeriamojoVandens">'Forma 4'!$H$70</definedName>
    <definedName name="VAS073_F_Rysiupaslaugus13IsViso">'Forma 4'!$E$70</definedName>
    <definedName name="VAS073_F_Rysiupaslaugus141NuotekuSurinkimas">'Forma 4'!$J$70</definedName>
    <definedName name="VAS073_F_Rysiupaslaugus142NuotekuValymas">'Forma 4'!$K$70</definedName>
    <definedName name="VAS073_F_Rysiupaslaugus143NuotekuDumblo">'Forma 4'!$L$70</definedName>
    <definedName name="VAS073_F_Rysiupaslaugus14IsViso">'Forma 4'!$I$70</definedName>
    <definedName name="VAS073_F_Rysiupaslaugus15PavirsiniuNuoteku">'Forma 4'!$M$70</definedName>
    <definedName name="VAS073_F_Rysiupaslaugus16KitosReguliuojamosios">'Forma 4'!$N$70</definedName>
    <definedName name="VAS073_F_Rysiupaslaugus17KitosVeiklos">'Forma 4'!$Q$70</definedName>
    <definedName name="VAS073_F_Rysiupaslaugus1Apskaitosveikla1">'Forma 4'!$O$70</definedName>
    <definedName name="VAS073_F_Rysiupaslaugus1Kitareguliuoja1">'Forma 4'!$P$70</definedName>
    <definedName name="VAS073_F_Rysiupaslaugus21IS">'Forma 4'!$D$122</definedName>
    <definedName name="VAS073_F_Rysiupaslaugus231GeriamojoVandens">'Forma 4'!$F$122</definedName>
    <definedName name="VAS073_F_Rysiupaslaugus232GeriamojoVandens">'Forma 4'!$G$122</definedName>
    <definedName name="VAS073_F_Rysiupaslaugus233GeriamojoVandens">'Forma 4'!$H$122</definedName>
    <definedName name="VAS073_F_Rysiupaslaugus23IsViso">'Forma 4'!$E$122</definedName>
    <definedName name="VAS073_F_Rysiupaslaugus241NuotekuSurinkimas">'Forma 4'!$J$122</definedName>
    <definedName name="VAS073_F_Rysiupaslaugus242NuotekuValymas">'Forma 4'!$K$122</definedName>
    <definedName name="VAS073_F_Rysiupaslaugus243NuotekuDumblo">'Forma 4'!$L$122</definedName>
    <definedName name="VAS073_F_Rysiupaslaugus24IsViso">'Forma 4'!$I$122</definedName>
    <definedName name="VAS073_F_Rysiupaslaugus25PavirsiniuNuoteku">'Forma 4'!$M$122</definedName>
    <definedName name="VAS073_F_Rysiupaslaugus26KitosReguliuojamosios">'Forma 4'!$N$122</definedName>
    <definedName name="VAS073_F_Rysiupaslaugus27KitosVeiklos">'Forma 4'!$Q$122</definedName>
    <definedName name="VAS073_F_Rysiupaslaugus2Apskaitosveikla1">'Forma 4'!$O$122</definedName>
    <definedName name="VAS073_F_Rysiupaslaugus2Kitareguliuoja1">'Forma 4'!$P$122</definedName>
    <definedName name="VAS073_F_Rysiupaslaugus31IS">'Forma 4'!$D$173</definedName>
    <definedName name="VAS073_F_Rysiupaslaugus331GeriamojoVandens">'Forma 4'!$F$173</definedName>
    <definedName name="VAS073_F_Rysiupaslaugus332GeriamojoVandens">'Forma 4'!$G$173</definedName>
    <definedName name="VAS073_F_Rysiupaslaugus333GeriamojoVandens">'Forma 4'!$H$173</definedName>
    <definedName name="VAS073_F_Rysiupaslaugus33IsViso">'Forma 4'!$E$173</definedName>
    <definedName name="VAS073_F_Rysiupaslaugus341NuotekuSurinkimas">'Forma 4'!$J$173</definedName>
    <definedName name="VAS073_F_Rysiupaslaugus342NuotekuValymas">'Forma 4'!$K$173</definedName>
    <definedName name="VAS073_F_Rysiupaslaugus343NuotekuDumblo">'Forma 4'!$L$173</definedName>
    <definedName name="VAS073_F_Rysiupaslaugus34IsViso">'Forma 4'!$I$173</definedName>
    <definedName name="VAS073_F_Rysiupaslaugus35PavirsiniuNuoteku">'Forma 4'!$M$173</definedName>
    <definedName name="VAS073_F_Rysiupaslaugus36KitosReguliuojamosios">'Forma 4'!$N$173</definedName>
    <definedName name="VAS073_F_Rysiupaslaugus37KitosVeiklos">'Forma 4'!$Q$173</definedName>
    <definedName name="VAS073_F_Rysiupaslaugus3Apskaitosveikla1">'Forma 4'!$O$173</definedName>
    <definedName name="VAS073_F_Rysiupaslaugus3Kitareguliuoja1">'Forma 4'!$P$173</definedName>
    <definedName name="VAS073_F_Rysiupaslaugus41IS">'Forma 4'!$D$217</definedName>
    <definedName name="VAS073_F_Rysiupaslaugus431GeriamojoVandens">'Forma 4'!$F$217</definedName>
    <definedName name="VAS073_F_Rysiupaslaugus432GeriamojoVandens">'Forma 4'!$G$217</definedName>
    <definedName name="VAS073_F_Rysiupaslaugus433GeriamojoVandens">'Forma 4'!$H$217</definedName>
    <definedName name="VAS073_F_Rysiupaslaugus43IsViso">'Forma 4'!$E$217</definedName>
    <definedName name="VAS073_F_Rysiupaslaugus441NuotekuSurinkimas">'Forma 4'!$J$217</definedName>
    <definedName name="VAS073_F_Rysiupaslaugus442NuotekuValymas">'Forma 4'!$K$217</definedName>
    <definedName name="VAS073_F_Rysiupaslaugus443NuotekuDumblo">'Forma 4'!$L$217</definedName>
    <definedName name="VAS073_F_Rysiupaslaugus44IsViso">'Forma 4'!$I$217</definedName>
    <definedName name="VAS073_F_Rysiupaslaugus45PavirsiniuNuoteku">'Forma 4'!$M$217</definedName>
    <definedName name="VAS073_F_Rysiupaslaugus46KitosReguliuojamosios">'Forma 4'!$N$217</definedName>
    <definedName name="VAS073_F_Rysiupaslaugus47KitosVeiklos">'Forma 4'!$Q$217</definedName>
    <definedName name="VAS073_F_Rysiupaslaugus4Apskaitosveikla1">'Forma 4'!$O$217</definedName>
    <definedName name="VAS073_F_Rysiupaslaugus4Kitareguliuoja1">'Forma 4'!$P$217</definedName>
    <definedName name="VAS073_F_Silumosenergij11IS">'Forma 4'!$D$43</definedName>
    <definedName name="VAS073_F_Silumosenergij131GeriamojoVandens">'Forma 4'!$F$43</definedName>
    <definedName name="VAS073_F_Silumosenergij132GeriamojoVandens">'Forma 4'!$G$43</definedName>
    <definedName name="VAS073_F_Silumosenergij133GeriamojoVandens">'Forma 4'!$H$43</definedName>
    <definedName name="VAS073_F_Silumosenergij13IsViso">'Forma 4'!$E$43</definedName>
    <definedName name="VAS073_F_Silumosenergij141NuotekuSurinkimas">'Forma 4'!$J$43</definedName>
    <definedName name="VAS073_F_Silumosenergij142NuotekuValymas">'Forma 4'!$K$43</definedName>
    <definedName name="VAS073_F_Silumosenergij143NuotekuDumblo">'Forma 4'!$L$43</definedName>
    <definedName name="VAS073_F_Silumosenergij14IsViso">'Forma 4'!$I$43</definedName>
    <definedName name="VAS073_F_Silumosenergij15PavirsiniuNuoteku">'Forma 4'!$M$43</definedName>
    <definedName name="VAS073_F_Silumosenergij16KitosReguliuojamosios">'Forma 4'!$N$43</definedName>
    <definedName name="VAS073_F_Silumosenergij17KitosVeiklos">'Forma 4'!$Q$43</definedName>
    <definedName name="VAS073_F_Silumosenergij1Apskaitosveikla1">'Forma 4'!$O$43</definedName>
    <definedName name="VAS073_F_Silumosenergij1Kitareguliuoja1">'Forma 4'!$P$43</definedName>
    <definedName name="VAS073_F_Silumosenergij21IS">'Forma 4'!$D$44</definedName>
    <definedName name="VAS073_F_Silumosenergij231GeriamojoVandens">'Forma 4'!$F$44</definedName>
    <definedName name="VAS073_F_Silumosenergij232GeriamojoVandens">'Forma 4'!$G$44</definedName>
    <definedName name="VAS073_F_Silumosenergij233GeriamojoVandens">'Forma 4'!$H$44</definedName>
    <definedName name="VAS073_F_Silumosenergij23IsViso">'Forma 4'!$E$44</definedName>
    <definedName name="VAS073_F_Silumosenergij241NuotekuSurinkimas">'Forma 4'!$J$44</definedName>
    <definedName name="VAS073_F_Silumosenergij242NuotekuValymas">'Forma 4'!$K$44</definedName>
    <definedName name="VAS073_F_Silumosenergij243NuotekuDumblo">'Forma 4'!$L$44</definedName>
    <definedName name="VAS073_F_Silumosenergij24IsViso">'Forma 4'!$I$44</definedName>
    <definedName name="VAS073_F_Silumosenergij25PavirsiniuNuoteku">'Forma 4'!$M$44</definedName>
    <definedName name="VAS073_F_Silumosenergij26KitosReguliuojamosios">'Forma 4'!$N$44</definedName>
    <definedName name="VAS073_F_Silumosenergij27KitosVeiklos">'Forma 4'!$Q$44</definedName>
    <definedName name="VAS073_F_Silumosenergij2Apskaitosveikla1">'Forma 4'!$O$44</definedName>
    <definedName name="VAS073_F_Silumosenergij2Kitareguliuoja1">'Forma 4'!$P$44</definedName>
    <definedName name="VAS073_F_Silumosenergij31IS">'Forma 4'!$D$97</definedName>
    <definedName name="VAS073_F_Silumosenergij331GeriamojoVandens">'Forma 4'!$F$97</definedName>
    <definedName name="VAS073_F_Silumosenergij332GeriamojoVandens">'Forma 4'!$G$97</definedName>
    <definedName name="VAS073_F_Silumosenergij333GeriamojoVandens">'Forma 4'!$H$97</definedName>
    <definedName name="VAS073_F_Silumosenergij33IsViso">'Forma 4'!$E$97</definedName>
    <definedName name="VAS073_F_Silumosenergij341NuotekuSurinkimas">'Forma 4'!$J$97</definedName>
    <definedName name="VAS073_F_Silumosenergij342NuotekuValymas">'Forma 4'!$K$97</definedName>
    <definedName name="VAS073_F_Silumosenergij343NuotekuDumblo">'Forma 4'!$L$97</definedName>
    <definedName name="VAS073_F_Silumosenergij34IsViso">'Forma 4'!$I$97</definedName>
    <definedName name="VAS073_F_Silumosenergij35PavirsiniuNuoteku">'Forma 4'!$M$97</definedName>
    <definedName name="VAS073_F_Silumosenergij36KitosReguliuojamosios">'Forma 4'!$N$97</definedName>
    <definedName name="VAS073_F_Silumosenergij37KitosVeiklos">'Forma 4'!$Q$97</definedName>
    <definedName name="VAS073_F_Silumosenergij3Apskaitosveikla1">'Forma 4'!$O$97</definedName>
    <definedName name="VAS073_F_Silumosenergij3Kitareguliuoja1">'Forma 4'!$P$97</definedName>
    <definedName name="VAS073_F_Silumosenergij41IS">'Forma 4'!$D$98</definedName>
    <definedName name="VAS073_F_Silumosenergij431GeriamojoVandens">'Forma 4'!$F$98</definedName>
    <definedName name="VAS073_F_Silumosenergij432GeriamojoVandens">'Forma 4'!$G$98</definedName>
    <definedName name="VAS073_F_Silumosenergij433GeriamojoVandens">'Forma 4'!$H$98</definedName>
    <definedName name="VAS073_F_Silumosenergij43IsViso">'Forma 4'!$E$98</definedName>
    <definedName name="VAS073_F_Silumosenergij441NuotekuSurinkimas">'Forma 4'!$J$98</definedName>
    <definedName name="VAS073_F_Silumosenergij442NuotekuValymas">'Forma 4'!$K$98</definedName>
    <definedName name="VAS073_F_Silumosenergij443NuotekuDumblo">'Forma 4'!$L$98</definedName>
    <definedName name="VAS073_F_Silumosenergij44IsViso">'Forma 4'!$I$98</definedName>
    <definedName name="VAS073_F_Silumosenergij45PavirsiniuNuoteku">'Forma 4'!$M$98</definedName>
    <definedName name="VAS073_F_Silumosenergij46KitosReguliuojamosios">'Forma 4'!$N$98</definedName>
    <definedName name="VAS073_F_Silumosenergij47KitosVeiklos">'Forma 4'!$Q$98</definedName>
    <definedName name="VAS073_F_Silumosenergij4Apskaitosveikla1">'Forma 4'!$O$98</definedName>
    <definedName name="VAS073_F_Silumosenergij4Kitareguliuoja1">'Forma 4'!$P$98</definedName>
    <definedName name="VAS073_F_Silumosenergij51IS">'Forma 4'!$D$149</definedName>
    <definedName name="VAS073_F_Silumosenergij531GeriamojoVandens">'Forma 4'!$F$149</definedName>
    <definedName name="VAS073_F_Silumosenergij532GeriamojoVandens">'Forma 4'!$G$149</definedName>
    <definedName name="VAS073_F_Silumosenergij533GeriamojoVandens">'Forma 4'!$H$149</definedName>
    <definedName name="VAS073_F_Silumosenergij53IsViso">'Forma 4'!$E$149</definedName>
    <definedName name="VAS073_F_Silumosenergij541NuotekuSurinkimas">'Forma 4'!$J$149</definedName>
    <definedName name="VAS073_F_Silumosenergij542NuotekuValymas">'Forma 4'!$K$149</definedName>
    <definedName name="VAS073_F_Silumosenergij543NuotekuDumblo">'Forma 4'!$L$149</definedName>
    <definedName name="VAS073_F_Silumosenergij54IsViso">'Forma 4'!$I$149</definedName>
    <definedName name="VAS073_F_Silumosenergij55PavirsiniuNuoteku">'Forma 4'!$M$149</definedName>
    <definedName name="VAS073_F_Silumosenergij56KitosReguliuojamosios">'Forma 4'!$N$149</definedName>
    <definedName name="VAS073_F_Silumosenergij57KitosVeiklos">'Forma 4'!$Q$149</definedName>
    <definedName name="VAS073_F_Silumosenergij5Apskaitosveikla1">'Forma 4'!$O$149</definedName>
    <definedName name="VAS073_F_Silumosenergij5Kitareguliuoja1">'Forma 4'!$P$149</definedName>
    <definedName name="VAS073_F_Silumosenergij61IS">'Forma 4'!$D$192</definedName>
    <definedName name="VAS073_F_Silumosenergij631GeriamojoVandens">'Forma 4'!$F$192</definedName>
    <definedName name="VAS073_F_Silumosenergij632GeriamojoVandens">'Forma 4'!$G$192</definedName>
    <definedName name="VAS073_F_Silumosenergij633GeriamojoVandens">'Forma 4'!$H$192</definedName>
    <definedName name="VAS073_F_Silumosenergij63IsViso">'Forma 4'!$E$192</definedName>
    <definedName name="VAS073_F_Silumosenergij641NuotekuSurinkimas">'Forma 4'!$J$192</definedName>
    <definedName name="VAS073_F_Silumosenergij642NuotekuValymas">'Forma 4'!$K$192</definedName>
    <definedName name="VAS073_F_Silumosenergij643NuotekuDumblo">'Forma 4'!$L$192</definedName>
    <definedName name="VAS073_F_Silumosenergij64IsViso">'Forma 4'!$I$192</definedName>
    <definedName name="VAS073_F_Silumosenergij65PavirsiniuNuoteku">'Forma 4'!$M$192</definedName>
    <definedName name="VAS073_F_Silumosenergij66KitosReguliuojamosios">'Forma 4'!$N$192</definedName>
    <definedName name="VAS073_F_Silumosenergij67KitosVeiklos">'Forma 4'!$Q$192</definedName>
    <definedName name="VAS073_F_Silumosenergij6Apskaitosveikla1">'Forma 4'!$O$192</definedName>
    <definedName name="VAS073_F_Silumosenergij6Kitareguliuoja1">'Forma 4'!$P$192</definedName>
    <definedName name="VAS073_F_Silumosenergij71IS">'Forma 4'!$D$193</definedName>
    <definedName name="VAS073_F_Silumosenergij731GeriamojoVandens">'Forma 4'!$F$193</definedName>
    <definedName name="VAS073_F_Silumosenergij732GeriamojoVandens">'Forma 4'!$G$193</definedName>
    <definedName name="VAS073_F_Silumosenergij733GeriamojoVandens">'Forma 4'!$H$193</definedName>
    <definedName name="VAS073_F_Silumosenergij73IsViso">'Forma 4'!$E$193</definedName>
    <definedName name="VAS073_F_Silumosenergij741NuotekuSurinkimas">'Forma 4'!$J$193</definedName>
    <definedName name="VAS073_F_Silumosenergij742NuotekuValymas">'Forma 4'!$K$193</definedName>
    <definedName name="VAS073_F_Silumosenergij743NuotekuDumblo">'Forma 4'!$L$193</definedName>
    <definedName name="VAS073_F_Silumosenergij74IsViso">'Forma 4'!$I$193</definedName>
    <definedName name="VAS073_F_Silumosenergij75PavirsiniuNuoteku">'Forma 4'!$M$193</definedName>
    <definedName name="VAS073_F_Silumosenergij76KitosReguliuojamosios">'Forma 4'!$N$193</definedName>
    <definedName name="VAS073_F_Silumosenergij77KitosVeiklos">'Forma 4'!$Q$193</definedName>
    <definedName name="VAS073_F_Silumosenergij7Apskaitosveikla1">'Forma 4'!$O$193</definedName>
    <definedName name="VAS073_F_Silumosenergij7Kitareguliuoja1">'Forma 4'!$P$193</definedName>
    <definedName name="VAS073_F_Technologiniok11IS">'Forma 4'!$D$39</definedName>
    <definedName name="VAS073_F_Technologiniok131GeriamojoVandens">'Forma 4'!$F$39</definedName>
    <definedName name="VAS073_F_Technologiniok132GeriamojoVandens">'Forma 4'!$G$39</definedName>
    <definedName name="VAS073_F_Technologiniok133GeriamojoVandens">'Forma 4'!$H$39</definedName>
    <definedName name="VAS073_F_Technologiniok13IsViso">'Forma 4'!$E$39</definedName>
    <definedName name="VAS073_F_Technologiniok141NuotekuSurinkimas">'Forma 4'!$J$39</definedName>
    <definedName name="VAS073_F_Technologiniok142NuotekuValymas">'Forma 4'!$K$39</definedName>
    <definedName name="VAS073_F_Technologiniok143NuotekuDumblo">'Forma 4'!$L$39</definedName>
    <definedName name="VAS073_F_Technologiniok14IsViso">'Forma 4'!$I$39</definedName>
    <definedName name="VAS073_F_Technologiniok15PavirsiniuNuoteku">'Forma 4'!$M$39</definedName>
    <definedName name="VAS073_F_Technologiniok16KitosReguliuojamosios">'Forma 4'!$N$39</definedName>
    <definedName name="VAS073_F_Technologiniok17KitosVeiklos">'Forma 4'!$Q$39</definedName>
    <definedName name="VAS073_F_Technologiniok1Apskaitosveikla1">'Forma 4'!$O$39</definedName>
    <definedName name="VAS073_F_Technologiniok1Kitareguliuoja1">'Forma 4'!$P$39</definedName>
    <definedName name="VAS073_F_Technologinium11IS">'Forma 4'!$D$15</definedName>
    <definedName name="VAS073_F_Technologinium131GeriamojoVandens">'Forma 4'!$F$15</definedName>
    <definedName name="VAS073_F_Technologinium132GeriamojoVandens">'Forma 4'!$G$15</definedName>
    <definedName name="VAS073_F_Technologinium133GeriamojoVandens">'Forma 4'!$H$15</definedName>
    <definedName name="VAS073_F_Technologinium13IsViso">'Forma 4'!$E$15</definedName>
    <definedName name="VAS073_F_Technologinium141NuotekuSurinkimas">'Forma 4'!$J$15</definedName>
    <definedName name="VAS073_F_Technologinium142NuotekuValymas">'Forma 4'!$K$15</definedName>
    <definedName name="VAS073_F_Technologinium143NuotekuDumblo">'Forma 4'!$L$15</definedName>
    <definedName name="VAS073_F_Technologinium14IsViso">'Forma 4'!$I$15</definedName>
    <definedName name="VAS073_F_Technologinium15PavirsiniuNuoteku">'Forma 4'!$M$15</definedName>
    <definedName name="VAS073_F_Technologinium16KitosReguliuojamosios">'Forma 4'!$N$15</definedName>
    <definedName name="VAS073_F_Technologinium17KitosVeiklos">'Forma 4'!$Q$15</definedName>
    <definedName name="VAS073_F_Technologinium1Apskaitosveikla1">'Forma 4'!$O$15</definedName>
    <definedName name="VAS073_F_Technologinium1Kitareguliuoja1">'Forma 4'!$P$15</definedName>
    <definedName name="VAS073_F_Technologinium21IS">'Forma 4'!$D$37</definedName>
    <definedName name="VAS073_F_Technologinium231GeriamojoVandens">'Forma 4'!$F$37</definedName>
    <definedName name="VAS073_F_Technologinium232GeriamojoVandens">'Forma 4'!$G$37</definedName>
    <definedName name="VAS073_F_Technologinium233GeriamojoVandens">'Forma 4'!$H$37</definedName>
    <definedName name="VAS073_F_Technologinium23IsViso">'Forma 4'!$E$37</definedName>
    <definedName name="VAS073_F_Technologinium241NuotekuSurinkimas">'Forma 4'!$J$37</definedName>
    <definedName name="VAS073_F_Technologinium242NuotekuValymas">'Forma 4'!$K$37</definedName>
    <definedName name="VAS073_F_Technologinium243NuotekuDumblo">'Forma 4'!$L$37</definedName>
    <definedName name="VAS073_F_Technologinium24IsViso">'Forma 4'!$I$37</definedName>
    <definedName name="VAS073_F_Technologinium25PavirsiniuNuoteku">'Forma 4'!$M$37</definedName>
    <definedName name="VAS073_F_Technologinium26KitosReguliuojamosios">'Forma 4'!$N$37</definedName>
    <definedName name="VAS073_F_Technologinium27KitosVeiklos">'Forma 4'!$Q$37</definedName>
    <definedName name="VAS073_F_Technologinium2Apskaitosveikla1">'Forma 4'!$O$37</definedName>
    <definedName name="VAS073_F_Technologinium2Kitareguliuoja1">'Forma 4'!$P$37</definedName>
    <definedName name="VAS073_F_Technologinium31IS">'Forma 4'!$D$38</definedName>
    <definedName name="VAS073_F_Technologinium331GeriamojoVandens">'Forma 4'!$F$38</definedName>
    <definedName name="VAS073_F_Technologinium332GeriamojoVandens">'Forma 4'!$G$38</definedName>
    <definedName name="VAS073_F_Technologinium333GeriamojoVandens">'Forma 4'!$H$38</definedName>
    <definedName name="VAS073_F_Technologinium33IsViso">'Forma 4'!$E$38</definedName>
    <definedName name="VAS073_F_Technologinium341NuotekuSurinkimas">'Forma 4'!$J$38</definedName>
    <definedName name="VAS073_F_Technologinium342NuotekuValymas">'Forma 4'!$K$38</definedName>
    <definedName name="VAS073_F_Technologinium343NuotekuDumblo">'Forma 4'!$L$38</definedName>
    <definedName name="VAS073_F_Technologinium34IsViso">'Forma 4'!$I$38</definedName>
    <definedName name="VAS073_F_Technologinium35PavirsiniuNuoteku">'Forma 4'!$M$38</definedName>
    <definedName name="VAS073_F_Technologinium36KitosReguliuojamosios">'Forma 4'!$N$38</definedName>
    <definedName name="VAS073_F_Technologinium37KitosVeiklos">'Forma 4'!$Q$38</definedName>
    <definedName name="VAS073_F_Technologinium3Apskaitosveikla1">'Forma 4'!$O$38</definedName>
    <definedName name="VAS073_F_Technologinium3Kitareguliuoja1">'Forma 4'!$P$38</definedName>
    <definedName name="VAS073_F_Teisiniupaslau11IS">'Forma 4'!$D$67</definedName>
    <definedName name="VAS073_F_Teisiniupaslau131GeriamojoVandens">'Forma 4'!$F$67</definedName>
    <definedName name="VAS073_F_Teisiniupaslau132GeriamojoVandens">'Forma 4'!$G$67</definedName>
    <definedName name="VAS073_F_Teisiniupaslau133GeriamojoVandens">'Forma 4'!$H$67</definedName>
    <definedName name="VAS073_F_Teisiniupaslau13IsViso">'Forma 4'!$E$67</definedName>
    <definedName name="VAS073_F_Teisiniupaslau141NuotekuSurinkimas">'Forma 4'!$J$67</definedName>
    <definedName name="VAS073_F_Teisiniupaslau142NuotekuValymas">'Forma 4'!$K$67</definedName>
    <definedName name="VAS073_F_Teisiniupaslau143NuotekuDumblo">'Forma 4'!$L$67</definedName>
    <definedName name="VAS073_F_Teisiniupaslau14IsViso">'Forma 4'!$I$67</definedName>
    <definedName name="VAS073_F_Teisiniupaslau15PavirsiniuNuoteku">'Forma 4'!$M$67</definedName>
    <definedName name="VAS073_F_Teisiniupaslau16KitosReguliuojamosios">'Forma 4'!$N$67</definedName>
    <definedName name="VAS073_F_Teisiniupaslau17KitosVeiklos">'Forma 4'!$Q$67</definedName>
    <definedName name="VAS073_F_Teisiniupaslau1Apskaitosveikla1">'Forma 4'!$O$67</definedName>
    <definedName name="VAS073_F_Teisiniupaslau1Kitareguliuoja1">'Forma 4'!$P$67</definedName>
    <definedName name="VAS073_F_Teisiniupaslau21IS">'Forma 4'!$D$119</definedName>
    <definedName name="VAS073_F_Teisiniupaslau231GeriamojoVandens">'Forma 4'!$F$119</definedName>
    <definedName name="VAS073_F_Teisiniupaslau232GeriamojoVandens">'Forma 4'!$G$119</definedName>
    <definedName name="VAS073_F_Teisiniupaslau233GeriamojoVandens">'Forma 4'!$H$119</definedName>
    <definedName name="VAS073_F_Teisiniupaslau23IsViso">'Forma 4'!$E$119</definedName>
    <definedName name="VAS073_F_Teisiniupaslau241NuotekuSurinkimas">'Forma 4'!$J$119</definedName>
    <definedName name="VAS073_F_Teisiniupaslau242NuotekuValymas">'Forma 4'!$K$119</definedName>
    <definedName name="VAS073_F_Teisiniupaslau243NuotekuDumblo">'Forma 4'!$L$119</definedName>
    <definedName name="VAS073_F_Teisiniupaslau24IsViso">'Forma 4'!$I$119</definedName>
    <definedName name="VAS073_F_Teisiniupaslau25PavirsiniuNuoteku">'Forma 4'!$M$119</definedName>
    <definedName name="VAS073_F_Teisiniupaslau26KitosReguliuojamosios">'Forma 4'!$N$119</definedName>
    <definedName name="VAS073_F_Teisiniupaslau27KitosVeiklos">'Forma 4'!$Q$119</definedName>
    <definedName name="VAS073_F_Teisiniupaslau2Apskaitosveikla1">'Forma 4'!$O$119</definedName>
    <definedName name="VAS073_F_Teisiniupaslau2Kitareguliuoja1">'Forma 4'!$P$119</definedName>
    <definedName name="VAS073_F_Teisiniupaslau31IS">'Forma 4'!$D$170</definedName>
    <definedName name="VAS073_F_Teisiniupaslau331GeriamojoVandens">'Forma 4'!$F$170</definedName>
    <definedName name="VAS073_F_Teisiniupaslau332GeriamojoVandens">'Forma 4'!$G$170</definedName>
    <definedName name="VAS073_F_Teisiniupaslau333GeriamojoVandens">'Forma 4'!$H$170</definedName>
    <definedName name="VAS073_F_Teisiniupaslau33IsViso">'Forma 4'!$E$170</definedName>
    <definedName name="VAS073_F_Teisiniupaslau341NuotekuSurinkimas">'Forma 4'!$J$170</definedName>
    <definedName name="VAS073_F_Teisiniupaslau342NuotekuValymas">'Forma 4'!$K$170</definedName>
    <definedName name="VAS073_F_Teisiniupaslau343NuotekuDumblo">'Forma 4'!$L$170</definedName>
    <definedName name="VAS073_F_Teisiniupaslau34IsViso">'Forma 4'!$I$170</definedName>
    <definedName name="VAS073_F_Teisiniupaslau35PavirsiniuNuoteku">'Forma 4'!$M$170</definedName>
    <definedName name="VAS073_F_Teisiniupaslau36KitosReguliuojamosios">'Forma 4'!$N$170</definedName>
    <definedName name="VAS073_F_Teisiniupaslau37KitosVeiklos">'Forma 4'!$Q$170</definedName>
    <definedName name="VAS073_F_Teisiniupaslau3Apskaitosveikla1">'Forma 4'!$O$170</definedName>
    <definedName name="VAS073_F_Teisiniupaslau3Kitareguliuoja1">'Forma 4'!$P$170</definedName>
    <definedName name="VAS073_F_Teisiniupaslau41IS">'Forma 4'!$D$214</definedName>
    <definedName name="VAS073_F_Teisiniupaslau431GeriamojoVandens">'Forma 4'!$F$214</definedName>
    <definedName name="VAS073_F_Teisiniupaslau432GeriamojoVandens">'Forma 4'!$G$214</definedName>
    <definedName name="VAS073_F_Teisiniupaslau433GeriamojoVandens">'Forma 4'!$H$214</definedName>
    <definedName name="VAS073_F_Teisiniupaslau43IsViso">'Forma 4'!$E$214</definedName>
    <definedName name="VAS073_F_Teisiniupaslau441NuotekuSurinkimas">'Forma 4'!$J$214</definedName>
    <definedName name="VAS073_F_Teisiniupaslau442NuotekuValymas">'Forma 4'!$K$214</definedName>
    <definedName name="VAS073_F_Teisiniupaslau443NuotekuDumblo">'Forma 4'!$L$214</definedName>
    <definedName name="VAS073_F_Teisiniupaslau44IsViso">'Forma 4'!$I$214</definedName>
    <definedName name="VAS073_F_Teisiniupaslau45PavirsiniuNuoteku">'Forma 4'!$M$214</definedName>
    <definedName name="VAS073_F_Teisiniupaslau46KitosReguliuojamosios">'Forma 4'!$N$214</definedName>
    <definedName name="VAS073_F_Teisiniupaslau47KitosVeiklos">'Forma 4'!$Q$214</definedName>
    <definedName name="VAS073_F_Teisiniupaslau4Apskaitosveikla1">'Forma 4'!$O$214</definedName>
    <definedName name="VAS073_F_Teisiniupaslau4Kitareguliuoja1">'Forma 4'!$P$214</definedName>
    <definedName name="VAS073_F_Tiesioginespas11IS">'Forma 4'!$D$25</definedName>
    <definedName name="VAS073_F_Tiesioginespas131GeriamojoVandens">'Forma 4'!$F$25</definedName>
    <definedName name="VAS073_F_Tiesioginespas132GeriamojoVandens">'Forma 4'!$G$25</definedName>
    <definedName name="VAS073_F_Tiesioginespas133GeriamojoVandens">'Forma 4'!$H$25</definedName>
    <definedName name="VAS073_F_Tiesioginespas13IsViso">'Forma 4'!$E$25</definedName>
    <definedName name="VAS073_F_Tiesioginespas141NuotekuSurinkimas">'Forma 4'!$J$25</definedName>
    <definedName name="VAS073_F_Tiesioginespas142NuotekuValymas">'Forma 4'!$K$25</definedName>
    <definedName name="VAS073_F_Tiesioginespas143NuotekuDumblo">'Forma 4'!$L$25</definedName>
    <definedName name="VAS073_F_Tiesioginespas14IsViso">'Forma 4'!$I$25</definedName>
    <definedName name="VAS073_F_Tiesioginespas15PavirsiniuNuoteku">'Forma 4'!$M$25</definedName>
    <definedName name="VAS073_F_Tiesioginespas16KitosReguliuojamosios">'Forma 4'!$N$25</definedName>
    <definedName name="VAS073_F_Tiesioginespas17KitosVeiklos">'Forma 4'!$Q$25</definedName>
    <definedName name="VAS073_F_Tiesioginespas1Apskaitosveikla1">'Forma 4'!$O$25</definedName>
    <definedName name="VAS073_F_Tiesioginespas1Kitareguliuoja1">'Forma 4'!$P$25</definedName>
    <definedName name="VAS073_F_Tiesioginessan11IS">'Forma 4'!$D$29</definedName>
    <definedName name="VAS073_F_Tiesioginessan131GeriamojoVandens">'Forma 4'!$F$29</definedName>
    <definedName name="VAS073_F_Tiesioginessan132GeriamojoVandens">'Forma 4'!$G$29</definedName>
    <definedName name="VAS073_F_Tiesioginessan133GeriamojoVandens">'Forma 4'!$H$29</definedName>
    <definedName name="VAS073_F_Tiesioginessan13IsViso">'Forma 4'!$E$29</definedName>
    <definedName name="VAS073_F_Tiesioginessan141NuotekuSurinkimas">'Forma 4'!$J$29</definedName>
    <definedName name="VAS073_F_Tiesioginessan142NuotekuValymas">'Forma 4'!$K$29</definedName>
    <definedName name="VAS073_F_Tiesioginessan143NuotekuDumblo">'Forma 4'!$L$29</definedName>
    <definedName name="VAS073_F_Tiesioginessan14IsViso">'Forma 4'!$I$29</definedName>
    <definedName name="VAS073_F_Tiesioginessan15PavirsiniuNuoteku">'Forma 4'!$M$29</definedName>
    <definedName name="VAS073_F_Tiesioginessan16KitosReguliuojamosios">'Forma 4'!$N$29</definedName>
    <definedName name="VAS073_F_Tiesioginessan17KitosVeiklos">'Forma 4'!$Q$29</definedName>
    <definedName name="VAS073_F_Tiesioginessan1Apskaitosveikla1">'Forma 4'!$O$29</definedName>
    <definedName name="VAS073_F_Tiesioginessan1Kitareguliuoja1">'Forma 4'!$P$29</definedName>
    <definedName name="VAS073_F_Transportopasl11IS">'Forma 4'!$D$77</definedName>
    <definedName name="VAS073_F_Transportopasl131GeriamojoVandens">'Forma 4'!$F$77</definedName>
    <definedName name="VAS073_F_Transportopasl132GeriamojoVandens">'Forma 4'!$G$77</definedName>
    <definedName name="VAS073_F_Transportopasl133GeriamojoVandens">'Forma 4'!$H$77</definedName>
    <definedName name="VAS073_F_Transportopasl13IsViso">'Forma 4'!$E$77</definedName>
    <definedName name="VAS073_F_Transportopasl141NuotekuSurinkimas">'Forma 4'!$J$77</definedName>
    <definedName name="VAS073_F_Transportopasl142NuotekuValymas">'Forma 4'!$K$77</definedName>
    <definedName name="VAS073_F_Transportopasl143NuotekuDumblo">'Forma 4'!$L$77</definedName>
    <definedName name="VAS073_F_Transportopasl14IsViso">'Forma 4'!$I$77</definedName>
    <definedName name="VAS073_F_Transportopasl15PavirsiniuNuoteku">'Forma 4'!$M$77</definedName>
    <definedName name="VAS073_F_Transportopasl16KitosReguliuojamosios">'Forma 4'!$N$77</definedName>
    <definedName name="VAS073_F_Transportopasl17KitosVeiklos">'Forma 4'!$Q$77</definedName>
    <definedName name="VAS073_F_Transportopasl1Apskaitosveikla1">'Forma 4'!$O$77</definedName>
    <definedName name="VAS073_F_Transportopasl1Kitareguliuoja1">'Forma 4'!$P$77</definedName>
    <definedName name="VAS073_F_Transportopasl21IS">'Forma 4'!$D$129</definedName>
    <definedName name="VAS073_F_Transportopasl231GeriamojoVandens">'Forma 4'!$F$129</definedName>
    <definedName name="VAS073_F_Transportopasl232GeriamojoVandens">'Forma 4'!$G$129</definedName>
    <definedName name="VAS073_F_Transportopasl233GeriamojoVandens">'Forma 4'!$H$129</definedName>
    <definedName name="VAS073_F_Transportopasl23IsViso">'Forma 4'!$E$129</definedName>
    <definedName name="VAS073_F_Transportopasl241NuotekuSurinkimas">'Forma 4'!$J$129</definedName>
    <definedName name="VAS073_F_Transportopasl242NuotekuValymas">'Forma 4'!$K$129</definedName>
    <definedName name="VAS073_F_Transportopasl243NuotekuDumblo">'Forma 4'!$L$129</definedName>
    <definedName name="VAS073_F_Transportopasl24IsViso">'Forma 4'!$I$129</definedName>
    <definedName name="VAS073_F_Transportopasl25PavirsiniuNuoteku">'Forma 4'!$M$129</definedName>
    <definedName name="VAS073_F_Transportopasl26KitosReguliuojamosios">'Forma 4'!$N$129</definedName>
    <definedName name="VAS073_F_Transportopasl27KitosVeiklos">'Forma 4'!$Q$129</definedName>
    <definedName name="VAS073_F_Transportopasl2Apskaitosveikla1">'Forma 4'!$O$129</definedName>
    <definedName name="VAS073_F_Transportopasl2Kitareguliuoja1">'Forma 4'!$P$129</definedName>
    <definedName name="VAS073_F_Transportopasl31IS">'Forma 4'!$D$180</definedName>
    <definedName name="VAS073_F_Transportopasl331GeriamojoVandens">'Forma 4'!$F$180</definedName>
    <definedName name="VAS073_F_Transportopasl332GeriamojoVandens">'Forma 4'!$G$180</definedName>
    <definedName name="VAS073_F_Transportopasl333GeriamojoVandens">'Forma 4'!$H$180</definedName>
    <definedName name="VAS073_F_Transportopasl33IsViso">'Forma 4'!$E$180</definedName>
    <definedName name="VAS073_F_Transportopasl341NuotekuSurinkimas">'Forma 4'!$J$180</definedName>
    <definedName name="VAS073_F_Transportopasl342NuotekuValymas">'Forma 4'!$K$180</definedName>
    <definedName name="VAS073_F_Transportopasl343NuotekuDumblo">'Forma 4'!$L$180</definedName>
    <definedName name="VAS073_F_Transportopasl34IsViso">'Forma 4'!$I$180</definedName>
    <definedName name="VAS073_F_Transportopasl35PavirsiniuNuoteku">'Forma 4'!$M$180</definedName>
    <definedName name="VAS073_F_Transportopasl36KitosReguliuojamosios">'Forma 4'!$N$180</definedName>
    <definedName name="VAS073_F_Transportopasl37KitosVeiklos">'Forma 4'!$Q$180</definedName>
    <definedName name="VAS073_F_Transportopasl3Apskaitosveikla1">'Forma 4'!$O$180</definedName>
    <definedName name="VAS073_F_Transportopasl3Kitareguliuoja1">'Forma 4'!$P$180</definedName>
    <definedName name="VAS073_F_Transportopasl41IS">'Forma 4'!$D$224</definedName>
    <definedName name="VAS073_F_Transportopasl431GeriamojoVandens">'Forma 4'!$F$224</definedName>
    <definedName name="VAS073_F_Transportopasl432GeriamojoVandens">'Forma 4'!$G$224</definedName>
    <definedName name="VAS073_F_Transportopasl433GeriamojoVandens">'Forma 4'!$H$224</definedName>
    <definedName name="VAS073_F_Transportopasl43IsViso">'Forma 4'!$E$224</definedName>
    <definedName name="VAS073_F_Transportopasl441NuotekuSurinkimas">'Forma 4'!$J$224</definedName>
    <definedName name="VAS073_F_Transportopasl442NuotekuValymas">'Forma 4'!$K$224</definedName>
    <definedName name="VAS073_F_Transportopasl443NuotekuDumblo">'Forma 4'!$L$224</definedName>
    <definedName name="VAS073_F_Transportopasl44IsViso">'Forma 4'!$I$224</definedName>
    <definedName name="VAS073_F_Transportopasl45PavirsiniuNuoteku">'Forma 4'!$M$224</definedName>
    <definedName name="VAS073_F_Transportopasl46KitosReguliuojamosios">'Forma 4'!$N$224</definedName>
    <definedName name="VAS073_F_Transportopasl47KitosVeiklos">'Forma 4'!$Q$224</definedName>
    <definedName name="VAS073_F_Transportopasl4Apskaitosveikla1">'Forma 4'!$O$224</definedName>
    <definedName name="VAS073_F_Transportopasl4Kitareguliuoja1">'Forma 4'!$P$224</definedName>
    <definedName name="VAS073_F_Trumpalaikiotu11IS">'Forma 4'!$D$88</definedName>
    <definedName name="VAS073_F_Trumpalaikiotu131GeriamojoVandens">'Forma 4'!$F$88</definedName>
    <definedName name="VAS073_F_Trumpalaikiotu132GeriamojoVandens">'Forma 4'!$G$88</definedName>
    <definedName name="VAS073_F_Trumpalaikiotu133GeriamojoVandens">'Forma 4'!$H$88</definedName>
    <definedName name="VAS073_F_Trumpalaikiotu13IsViso">'Forma 4'!$E$88</definedName>
    <definedName name="VAS073_F_Trumpalaikiotu141NuotekuSurinkimas">'Forma 4'!$J$88</definedName>
    <definedName name="VAS073_F_Trumpalaikiotu142NuotekuValymas">'Forma 4'!$K$88</definedName>
    <definedName name="VAS073_F_Trumpalaikiotu143NuotekuDumblo">'Forma 4'!$L$88</definedName>
    <definedName name="VAS073_F_Trumpalaikiotu14IsViso">'Forma 4'!$I$88</definedName>
    <definedName name="VAS073_F_Trumpalaikiotu15PavirsiniuNuoteku">'Forma 4'!$M$88</definedName>
    <definedName name="VAS073_F_Trumpalaikiotu16KitosReguliuojamosios">'Forma 4'!$N$88</definedName>
    <definedName name="VAS073_F_Trumpalaikiotu17KitosVeiklos">'Forma 4'!$Q$88</definedName>
    <definedName name="VAS073_F_Trumpalaikiotu1Apskaitosveikla1">'Forma 4'!$O$88</definedName>
    <definedName name="VAS073_F_Trumpalaikiotu1Kitareguliuoja1">'Forma 4'!$P$88</definedName>
    <definedName name="VAS073_F_Turtonuomossan11IS">'Forma 4'!$D$83</definedName>
    <definedName name="VAS073_F_Turtonuomossan131GeriamojoVandens">'Forma 4'!$F$83</definedName>
    <definedName name="VAS073_F_Turtonuomossan132GeriamojoVandens">'Forma 4'!$G$83</definedName>
    <definedName name="VAS073_F_Turtonuomossan133GeriamojoVandens">'Forma 4'!$H$83</definedName>
    <definedName name="VAS073_F_Turtonuomossan13IsViso">'Forma 4'!$E$83</definedName>
    <definedName name="VAS073_F_Turtonuomossan141NuotekuSurinkimas">'Forma 4'!$J$83</definedName>
    <definedName name="VAS073_F_Turtonuomossan142NuotekuValymas">'Forma 4'!$K$83</definedName>
    <definedName name="VAS073_F_Turtonuomossan143NuotekuDumblo">'Forma 4'!$L$83</definedName>
    <definedName name="VAS073_F_Turtonuomossan14IsViso">'Forma 4'!$I$83</definedName>
    <definedName name="VAS073_F_Turtonuomossan15PavirsiniuNuoteku">'Forma 4'!$M$83</definedName>
    <definedName name="VAS073_F_Turtonuomossan16KitosReguliuojamosios">'Forma 4'!$N$83</definedName>
    <definedName name="VAS073_F_Turtonuomossan17KitosVeiklos">'Forma 4'!$Q$83</definedName>
    <definedName name="VAS073_F_Turtonuomossan1Apskaitosveikla1">'Forma 4'!$O$83</definedName>
    <definedName name="VAS073_F_Turtonuomossan1Kitareguliuoja1">'Forma 4'!$P$83</definedName>
    <definedName name="VAS073_F_Turtonuomossan21IS">'Forma 4'!$D$135</definedName>
    <definedName name="VAS073_F_Turtonuomossan231GeriamojoVandens">'Forma 4'!$F$135</definedName>
    <definedName name="VAS073_F_Turtonuomossan232GeriamojoVandens">'Forma 4'!$G$135</definedName>
    <definedName name="VAS073_F_Turtonuomossan233GeriamojoVandens">'Forma 4'!$H$135</definedName>
    <definedName name="VAS073_F_Turtonuomossan23IsViso">'Forma 4'!$E$135</definedName>
    <definedName name="VAS073_F_Turtonuomossan241NuotekuSurinkimas">'Forma 4'!$J$135</definedName>
    <definedName name="VAS073_F_Turtonuomossan242NuotekuValymas">'Forma 4'!$K$135</definedName>
    <definedName name="VAS073_F_Turtonuomossan243NuotekuDumblo">'Forma 4'!$L$135</definedName>
    <definedName name="VAS073_F_Turtonuomossan24IsViso">'Forma 4'!$I$135</definedName>
    <definedName name="VAS073_F_Turtonuomossan25PavirsiniuNuoteku">'Forma 4'!$M$135</definedName>
    <definedName name="VAS073_F_Turtonuomossan26KitosReguliuojamosios">'Forma 4'!$N$135</definedName>
    <definedName name="VAS073_F_Turtonuomossan27KitosVeiklos">'Forma 4'!$Q$135</definedName>
    <definedName name="VAS073_F_Turtonuomossan2Apskaitosveikla1">'Forma 4'!$O$135</definedName>
    <definedName name="VAS073_F_Turtonuomossan2Kitareguliuoja1">'Forma 4'!$P$135</definedName>
    <definedName name="VAS073_F_Turtonuomossan31IS">'Forma 4'!$D$231</definedName>
    <definedName name="VAS073_F_Turtonuomossan331GeriamojoVandens">'Forma 4'!$F$231</definedName>
    <definedName name="VAS073_F_Turtonuomossan332GeriamojoVandens">'Forma 4'!$G$231</definedName>
    <definedName name="VAS073_F_Turtonuomossan333GeriamojoVandens">'Forma 4'!$H$231</definedName>
    <definedName name="VAS073_F_Turtonuomossan33IsViso">'Forma 4'!$E$231</definedName>
    <definedName name="VAS073_F_Turtonuomossan341NuotekuSurinkimas">'Forma 4'!$J$231</definedName>
    <definedName name="VAS073_F_Turtonuomossan342NuotekuValymas">'Forma 4'!$K$231</definedName>
    <definedName name="VAS073_F_Turtonuomossan343NuotekuDumblo">'Forma 4'!$L$231</definedName>
    <definedName name="VAS073_F_Turtonuomossan34IsViso">'Forma 4'!$I$231</definedName>
    <definedName name="VAS073_F_Turtonuomossan35PavirsiniuNuoteku">'Forma 4'!$M$231</definedName>
    <definedName name="VAS073_F_Turtonuomossan36KitosReguliuojamosios">'Forma 4'!$N$231</definedName>
    <definedName name="VAS073_F_Turtonuomossan37KitosVeiklos">'Forma 4'!$Q$231</definedName>
    <definedName name="VAS073_F_Turtonuomossan3Apskaitosveikla1">'Forma 4'!$O$231</definedName>
    <definedName name="VAS073_F_Turtonuomossan3Kitareguliuoja1">'Forma 4'!$P$231</definedName>
    <definedName name="VAS073_F_Vartotojuinfor11IS">'Forma 4'!$D$79</definedName>
    <definedName name="VAS073_F_Vartotojuinfor131GeriamojoVandens">'Forma 4'!$F$79</definedName>
    <definedName name="VAS073_F_Vartotojuinfor132GeriamojoVandens">'Forma 4'!$G$79</definedName>
    <definedName name="VAS073_F_Vartotojuinfor133GeriamojoVandens">'Forma 4'!$H$79</definedName>
    <definedName name="VAS073_F_Vartotojuinfor13IsViso">'Forma 4'!$E$79</definedName>
    <definedName name="VAS073_F_Vartotojuinfor141NuotekuSurinkimas">'Forma 4'!$J$79</definedName>
    <definedName name="VAS073_F_Vartotojuinfor142NuotekuValymas">'Forma 4'!$K$79</definedName>
    <definedName name="VAS073_F_Vartotojuinfor143NuotekuDumblo">'Forma 4'!$L$79</definedName>
    <definedName name="VAS073_F_Vartotojuinfor14IsViso">'Forma 4'!$I$79</definedName>
    <definedName name="VAS073_F_Vartotojuinfor15PavirsiniuNuoteku">'Forma 4'!$M$79</definedName>
    <definedName name="VAS073_F_Vartotojuinfor16KitosReguliuojamosios">'Forma 4'!$N$79</definedName>
    <definedName name="VAS073_F_Vartotojuinfor17KitosVeiklos">'Forma 4'!$Q$79</definedName>
    <definedName name="VAS073_F_Vartotojuinfor1Apskaitosveikla1">'Forma 4'!$O$79</definedName>
    <definedName name="VAS073_F_Vartotojuinfor1Kitareguliuoja1">'Forma 4'!$P$79</definedName>
    <definedName name="VAS073_F_Vartotojuinfor21IS">'Forma 4'!$D$131</definedName>
    <definedName name="VAS073_F_Vartotojuinfor231GeriamojoVandens">'Forma 4'!$F$131</definedName>
    <definedName name="VAS073_F_Vartotojuinfor232GeriamojoVandens">'Forma 4'!$G$131</definedName>
    <definedName name="VAS073_F_Vartotojuinfor233GeriamojoVandens">'Forma 4'!$H$131</definedName>
    <definedName name="VAS073_F_Vartotojuinfor23IsViso">'Forma 4'!$E$131</definedName>
    <definedName name="VAS073_F_Vartotojuinfor241NuotekuSurinkimas">'Forma 4'!$J$131</definedName>
    <definedName name="VAS073_F_Vartotojuinfor242NuotekuValymas">'Forma 4'!$K$131</definedName>
    <definedName name="VAS073_F_Vartotojuinfor243NuotekuDumblo">'Forma 4'!$L$131</definedName>
    <definedName name="VAS073_F_Vartotojuinfor24IsViso">'Forma 4'!$I$131</definedName>
    <definedName name="VAS073_F_Vartotojuinfor25PavirsiniuNuoteku">'Forma 4'!$M$131</definedName>
    <definedName name="VAS073_F_Vartotojuinfor26KitosReguliuojamosios">'Forma 4'!$N$131</definedName>
    <definedName name="VAS073_F_Vartotojuinfor27KitosVeiklos">'Forma 4'!$Q$131</definedName>
    <definedName name="VAS073_F_Vartotojuinfor2Apskaitosveikla1">'Forma 4'!$O$131</definedName>
    <definedName name="VAS073_F_Vartotojuinfor2Kitareguliuoja1">'Forma 4'!$P$131</definedName>
    <definedName name="VAS073_F_Vartotojuinfor31IS">'Forma 4'!$D$182</definedName>
    <definedName name="VAS073_F_Vartotojuinfor331GeriamojoVandens">'Forma 4'!$F$182</definedName>
    <definedName name="VAS073_F_Vartotojuinfor332GeriamojoVandens">'Forma 4'!$G$182</definedName>
    <definedName name="VAS073_F_Vartotojuinfor333GeriamojoVandens">'Forma 4'!$H$182</definedName>
    <definedName name="VAS073_F_Vartotojuinfor33IsViso">'Forma 4'!$E$182</definedName>
    <definedName name="VAS073_F_Vartotojuinfor341NuotekuSurinkimas">'Forma 4'!$J$182</definedName>
    <definedName name="VAS073_F_Vartotojuinfor342NuotekuValymas">'Forma 4'!$K$182</definedName>
    <definedName name="VAS073_F_Vartotojuinfor343NuotekuDumblo">'Forma 4'!$L$182</definedName>
    <definedName name="VAS073_F_Vartotojuinfor34IsViso">'Forma 4'!$I$182</definedName>
    <definedName name="VAS073_F_Vartotojuinfor35PavirsiniuNuoteku">'Forma 4'!$M$182</definedName>
    <definedName name="VAS073_F_Vartotojuinfor36KitosReguliuojamosios">'Forma 4'!$N$182</definedName>
    <definedName name="VAS073_F_Vartotojuinfor37KitosVeiklos">'Forma 4'!$Q$182</definedName>
    <definedName name="VAS073_F_Vartotojuinfor3Apskaitosveikla1">'Forma 4'!$O$182</definedName>
    <definedName name="VAS073_F_Vartotojuinfor3Kitareguliuoja1">'Forma 4'!$P$182</definedName>
    <definedName name="VAS073_F_Vartotojuinfor41IS">'Forma 4'!$D$226</definedName>
    <definedName name="VAS073_F_Vartotojuinfor431GeriamojoVandens">'Forma 4'!$F$226</definedName>
    <definedName name="VAS073_F_Vartotojuinfor432GeriamojoVandens">'Forma 4'!$G$226</definedName>
    <definedName name="VAS073_F_Vartotojuinfor433GeriamojoVandens">'Forma 4'!$H$226</definedName>
    <definedName name="VAS073_F_Vartotojuinfor43IsViso">'Forma 4'!$E$226</definedName>
    <definedName name="VAS073_F_Vartotojuinfor441NuotekuSurinkimas">'Forma 4'!$J$226</definedName>
    <definedName name="VAS073_F_Vartotojuinfor442NuotekuValymas">'Forma 4'!$K$226</definedName>
    <definedName name="VAS073_F_Vartotojuinfor443NuotekuDumblo">'Forma 4'!$L$226</definedName>
    <definedName name="VAS073_F_Vartotojuinfor44IsViso">'Forma 4'!$I$226</definedName>
    <definedName name="VAS073_F_Vartotojuinfor45PavirsiniuNuoteku">'Forma 4'!$M$226</definedName>
    <definedName name="VAS073_F_Vartotojuinfor46KitosReguliuojamosios">'Forma 4'!$N$226</definedName>
    <definedName name="VAS073_F_Vartotojuinfor47KitosVeiklos">'Forma 4'!$Q$226</definedName>
    <definedName name="VAS073_F_Vartotojuinfor4Apskaitosveikla1">'Forma 4'!$O$226</definedName>
    <definedName name="VAS073_F_Vartotojuinfor4Kitareguliuoja1">'Forma 4'!$P$226</definedName>
    <definedName name="VAS073_F_Verslovienetop11IS">'Forma 4'!$D$237</definedName>
    <definedName name="VAS073_F_Verslovienetop131GeriamojoVandens">'Forma 4'!$F$237</definedName>
    <definedName name="VAS073_F_Verslovienetop132GeriamojoVandens">'Forma 4'!$G$237</definedName>
    <definedName name="VAS073_F_Verslovienetop133GeriamojoVandens">'Forma 4'!$H$237</definedName>
    <definedName name="VAS073_F_Verslovienetop13IsViso">'Forma 4'!$E$237</definedName>
    <definedName name="VAS073_F_Verslovienetop141NuotekuSurinkimas">'Forma 4'!$J$237</definedName>
    <definedName name="VAS073_F_Verslovienetop142NuotekuValymas">'Forma 4'!$K$237</definedName>
    <definedName name="VAS073_F_Verslovienetop143NuotekuDumblo">'Forma 4'!$L$237</definedName>
    <definedName name="VAS073_F_Verslovienetop14IsViso">'Forma 4'!$I$237</definedName>
    <definedName name="VAS073_F_Verslovienetop15PavirsiniuNuoteku">'Forma 4'!$M$237</definedName>
    <definedName name="VAS073_F_Verslovienetop16KitosReguliuojamosios">'Forma 4'!$N$237</definedName>
    <definedName name="VAS073_F_Verslovienetop17KitosVeiklos">'Forma 4'!$Q$237</definedName>
    <definedName name="VAS073_F_Verslovienetop1Apskaitosveikla1">'Forma 4'!$O$237</definedName>
    <definedName name="VAS073_F_Verslovienetop1Kitareguliuoja1">'Forma 4'!$P$237</definedName>
    <definedName name="VAS073_F_Verslovienetui11IS">'Forma 4'!$D$238</definedName>
    <definedName name="VAS073_F_Verslovienetui131GeriamojoVandens">'Forma 4'!$F$238</definedName>
    <definedName name="VAS073_F_Verslovienetui132GeriamojoVandens">'Forma 4'!$G$238</definedName>
    <definedName name="VAS073_F_Verslovienetui133GeriamojoVandens">'Forma 4'!$H$238</definedName>
    <definedName name="VAS073_F_Verslovienetui13IsViso">'Forma 4'!$E$238</definedName>
    <definedName name="VAS073_F_Verslovienetui141NuotekuSurinkimas">'Forma 4'!$J$238</definedName>
    <definedName name="VAS073_F_Verslovienetui142NuotekuValymas">'Forma 4'!$K$238</definedName>
    <definedName name="VAS073_F_Verslovienetui143NuotekuDumblo">'Forma 4'!$L$238</definedName>
    <definedName name="VAS073_F_Verslovienetui14IsViso">'Forma 4'!$I$238</definedName>
    <definedName name="VAS073_F_Verslovienetui15PavirsiniuNuoteku">'Forma 4'!$M$238</definedName>
    <definedName name="VAS073_F_Verslovienetui16KitosReguliuojamosios">'Forma 4'!$N$238</definedName>
    <definedName name="VAS073_F_Verslovienetui17KitosVeiklos">'Forma 4'!$Q$238</definedName>
    <definedName name="VAS073_F_Verslovienetui1Apskaitosveikla1">'Forma 4'!$O$238</definedName>
    <definedName name="VAS073_F_Verslovienetui1Kitareguliuoja1">'Forma 4'!$P$238</definedName>
    <definedName name="VAS073_F_Visospaskirsto11IS">'Forma 4'!$D$23</definedName>
    <definedName name="VAS073_F_Visospaskirsto131GeriamojoVandens">'Forma 4'!$F$23</definedName>
    <definedName name="VAS073_F_Visospaskirsto132GeriamojoVandens">'Forma 4'!$G$23</definedName>
    <definedName name="VAS073_F_Visospaskirsto133GeriamojoVandens">'Forma 4'!$H$23</definedName>
    <definedName name="VAS073_F_Visospaskirsto13IsViso">'Forma 4'!$E$23</definedName>
    <definedName name="VAS073_F_Visospaskirsto141NuotekuSurinkimas">'Forma 4'!$J$23</definedName>
    <definedName name="VAS073_F_Visospaskirsto142NuotekuValymas">'Forma 4'!$K$23</definedName>
    <definedName name="VAS073_F_Visospaskirsto143NuotekuDumblo">'Forma 4'!$L$23</definedName>
    <definedName name="VAS073_F_Visospaskirsto14IsViso">'Forma 4'!$I$23</definedName>
    <definedName name="VAS073_F_Visospaskirsto15PavirsiniuNuoteku">'Forma 4'!$M$23</definedName>
    <definedName name="VAS073_F_Visospaskirsto16KitosReguliuojamosios">'Forma 4'!$N$23</definedName>
    <definedName name="VAS073_F_Visospaskirsto17KitosVeiklos">'Forma 4'!$Q$23</definedName>
    <definedName name="VAS073_F_Visospaskirsto1Apskaitosveikla1">'Forma 4'!$O$23</definedName>
    <definedName name="VAS073_F_Visospaskirsto1Kitareguliuoja1">'Forma 4'!$P$23</definedName>
    <definedName name="VAS073_F_Zemesnuomosmok11IS">'Forma 4'!$D$61</definedName>
    <definedName name="VAS073_F_Zemesnuomosmok131GeriamojoVandens">'Forma 4'!$F$61</definedName>
    <definedName name="VAS073_F_Zemesnuomosmok132GeriamojoVandens">'Forma 4'!$G$61</definedName>
    <definedName name="VAS073_F_Zemesnuomosmok133GeriamojoVandens">'Forma 4'!$H$61</definedName>
    <definedName name="VAS073_F_Zemesnuomosmok13IsViso">'Forma 4'!$E$61</definedName>
    <definedName name="VAS073_F_Zemesnuomosmok141NuotekuSurinkimas">'Forma 4'!$J$61</definedName>
    <definedName name="VAS073_F_Zemesnuomosmok142NuotekuValymas">'Forma 4'!$K$61</definedName>
    <definedName name="VAS073_F_Zemesnuomosmok143NuotekuDumblo">'Forma 4'!$L$61</definedName>
    <definedName name="VAS073_F_Zemesnuomosmok14IsViso">'Forma 4'!$I$61</definedName>
    <definedName name="VAS073_F_Zemesnuomosmok15PavirsiniuNuoteku">'Forma 4'!$M$61</definedName>
    <definedName name="VAS073_F_Zemesnuomosmok16KitosReguliuojamosios">'Forma 4'!$N$61</definedName>
    <definedName name="VAS073_F_Zemesnuomosmok17KitosVeiklos">'Forma 4'!$Q$61</definedName>
    <definedName name="VAS073_F_Zemesnuomosmok1Apskaitosveikla1">'Forma 4'!$O$61</definedName>
    <definedName name="VAS073_F_Zemesnuomosmok1Kitareguliuoja1">'Forma 4'!$P$61</definedName>
    <definedName name="VAS073_F_Zemesnuomosmok21IS">'Forma 4'!$D$113</definedName>
    <definedName name="VAS073_F_Zemesnuomosmok231GeriamojoVandens">'Forma 4'!$F$113</definedName>
    <definedName name="VAS073_F_Zemesnuomosmok232GeriamojoVandens">'Forma 4'!$G$113</definedName>
    <definedName name="VAS073_F_Zemesnuomosmok233GeriamojoVandens">'Forma 4'!$H$113</definedName>
    <definedName name="VAS073_F_Zemesnuomosmok23IsViso">'Forma 4'!$E$113</definedName>
    <definedName name="VAS073_F_Zemesnuomosmok241NuotekuSurinkimas">'Forma 4'!$J$113</definedName>
    <definedName name="VAS073_F_Zemesnuomosmok242NuotekuValymas">'Forma 4'!$K$113</definedName>
    <definedName name="VAS073_F_Zemesnuomosmok243NuotekuDumblo">'Forma 4'!$L$113</definedName>
    <definedName name="VAS073_F_Zemesnuomosmok24IsViso">'Forma 4'!$I$113</definedName>
    <definedName name="VAS073_F_Zemesnuomosmok25PavirsiniuNuoteku">'Forma 4'!$M$113</definedName>
    <definedName name="VAS073_F_Zemesnuomosmok26KitosReguliuojamosios">'Forma 4'!$N$113</definedName>
    <definedName name="VAS073_F_Zemesnuomosmok27KitosVeiklos">'Forma 4'!$Q$113</definedName>
    <definedName name="VAS073_F_Zemesnuomosmok2Apskaitosveikla1">'Forma 4'!$O$113</definedName>
    <definedName name="VAS073_F_Zemesnuomosmok2Kitareguliuoja1">'Forma 4'!$P$113</definedName>
    <definedName name="VAS073_F_Zemesnuomosmok31IS">'Forma 4'!$D$164</definedName>
    <definedName name="VAS073_F_Zemesnuomosmok331GeriamojoVandens">'Forma 4'!$F$164</definedName>
    <definedName name="VAS073_F_Zemesnuomosmok332GeriamojoVandens">'Forma 4'!$G$164</definedName>
    <definedName name="VAS073_F_Zemesnuomosmok333GeriamojoVandens">'Forma 4'!$H$164</definedName>
    <definedName name="VAS073_F_Zemesnuomosmok33IsViso">'Forma 4'!$E$164</definedName>
    <definedName name="VAS073_F_Zemesnuomosmok341NuotekuSurinkimas">'Forma 4'!$J$164</definedName>
    <definedName name="VAS073_F_Zemesnuomosmok342NuotekuValymas">'Forma 4'!$K$164</definedName>
    <definedName name="VAS073_F_Zemesnuomosmok343NuotekuDumblo">'Forma 4'!$L$164</definedName>
    <definedName name="VAS073_F_Zemesnuomosmok34IsViso">'Forma 4'!$I$164</definedName>
    <definedName name="VAS073_F_Zemesnuomosmok35PavirsiniuNuoteku">'Forma 4'!$M$164</definedName>
    <definedName name="VAS073_F_Zemesnuomosmok36KitosReguliuojamosios">'Forma 4'!$N$164</definedName>
    <definedName name="VAS073_F_Zemesnuomosmok37KitosVeiklos">'Forma 4'!$Q$164</definedName>
    <definedName name="VAS073_F_Zemesnuomosmok3Apskaitosveikla1">'Forma 4'!$O$164</definedName>
    <definedName name="VAS073_F_Zemesnuomosmok3Kitareguliuoja1">'Forma 4'!$P$164</definedName>
    <definedName name="VAS073_F_Zemesnuomosmok41IS">'Forma 4'!$D$208</definedName>
    <definedName name="VAS073_F_Zemesnuomosmok431GeriamojoVandens">'Forma 4'!$F$208</definedName>
    <definedName name="VAS073_F_Zemesnuomosmok432GeriamojoVandens">'Forma 4'!$G$208</definedName>
    <definedName name="VAS073_F_Zemesnuomosmok433GeriamojoVandens">'Forma 4'!$H$208</definedName>
    <definedName name="VAS073_F_Zemesnuomosmok43IsViso">'Forma 4'!$E$208</definedName>
    <definedName name="VAS073_F_Zemesnuomosmok441NuotekuSurinkimas">'Forma 4'!$J$208</definedName>
    <definedName name="VAS073_F_Zemesnuomosmok442NuotekuValymas">'Forma 4'!$K$208</definedName>
    <definedName name="VAS073_F_Zemesnuomosmok443NuotekuDumblo">'Forma 4'!$L$208</definedName>
    <definedName name="VAS073_F_Zemesnuomosmok44IsViso">'Forma 4'!$I$208</definedName>
    <definedName name="VAS073_F_Zemesnuomosmok45PavirsiniuNuoteku">'Forma 4'!$M$208</definedName>
    <definedName name="VAS073_F_Zemesnuomosmok46KitosReguliuojamosios">'Forma 4'!$N$208</definedName>
    <definedName name="VAS073_F_Zemesnuomosmok47KitosVeiklos">'Forma 4'!$Q$208</definedName>
    <definedName name="VAS073_F_Zemesnuomosmok4Apskaitosveikla1">'Forma 4'!$O$208</definedName>
    <definedName name="VAS073_F_Zemesnuomosmok4Kitareguliuoja1">'Forma 4'!$P$208</definedName>
    <definedName name="VAS073_F_Zyminiomokesci11IS">'Forma 4'!$D$68</definedName>
    <definedName name="VAS073_F_Zyminiomokesci131GeriamojoVandens">'Forma 4'!$F$68</definedName>
    <definedName name="VAS073_F_Zyminiomokesci132GeriamojoVandens">'Forma 4'!$G$68</definedName>
    <definedName name="VAS073_F_Zyminiomokesci133GeriamojoVandens">'Forma 4'!$H$68</definedName>
    <definedName name="VAS073_F_Zyminiomokesci13IsViso">'Forma 4'!$E$68</definedName>
    <definedName name="VAS073_F_Zyminiomokesci141NuotekuSurinkimas">'Forma 4'!$J$68</definedName>
    <definedName name="VAS073_F_Zyminiomokesci142NuotekuValymas">'Forma 4'!$K$68</definedName>
    <definedName name="VAS073_F_Zyminiomokesci143NuotekuDumblo">'Forma 4'!$L$68</definedName>
    <definedName name="VAS073_F_Zyminiomokesci14IsViso">'Forma 4'!$I$68</definedName>
    <definedName name="VAS073_F_Zyminiomokesci15PavirsiniuNuoteku">'Forma 4'!$M$68</definedName>
    <definedName name="VAS073_F_Zyminiomokesci16KitosReguliuojamosios">'Forma 4'!$N$68</definedName>
    <definedName name="VAS073_F_Zyminiomokesci17KitosVeiklos">'Forma 4'!$Q$68</definedName>
    <definedName name="VAS073_F_Zyminiomokesci1Apskaitosveikla1">'Forma 4'!$O$68</definedName>
    <definedName name="VAS073_F_Zyminiomokesci1Kitareguliuoja1">'Forma 4'!$P$68</definedName>
    <definedName name="VAS073_F_Zyminiomokesci21IS">'Forma 4'!$D$120</definedName>
    <definedName name="VAS073_F_Zyminiomokesci231GeriamojoVandens">'Forma 4'!$F$120</definedName>
    <definedName name="VAS073_F_Zyminiomokesci232GeriamojoVandens">'Forma 4'!$G$120</definedName>
    <definedName name="VAS073_F_Zyminiomokesci233GeriamojoVandens">'Forma 4'!$H$120</definedName>
    <definedName name="VAS073_F_Zyminiomokesci23IsViso">'Forma 4'!$E$120</definedName>
    <definedName name="VAS073_F_Zyminiomokesci241NuotekuSurinkimas">'Forma 4'!$J$120</definedName>
    <definedName name="VAS073_F_Zyminiomokesci242NuotekuValymas">'Forma 4'!$K$120</definedName>
    <definedName name="VAS073_F_Zyminiomokesci243NuotekuDumblo">'Forma 4'!$L$120</definedName>
    <definedName name="VAS073_F_Zyminiomokesci24IsViso">'Forma 4'!$I$120</definedName>
    <definedName name="VAS073_F_Zyminiomokesci25PavirsiniuNuoteku">'Forma 4'!$M$120</definedName>
    <definedName name="VAS073_F_Zyminiomokesci26KitosReguliuojamosios">'Forma 4'!$N$120</definedName>
    <definedName name="VAS073_F_Zyminiomokesci27KitosVeiklos">'Forma 4'!$Q$120</definedName>
    <definedName name="VAS073_F_Zyminiomokesci2Apskaitosveikla1">'Forma 4'!$O$120</definedName>
    <definedName name="VAS073_F_Zyminiomokesci2Kitareguliuoja1">'Forma 4'!$P$120</definedName>
    <definedName name="VAS073_F_Zyminiomokesci31IS">'Forma 4'!$D$171</definedName>
    <definedName name="VAS073_F_Zyminiomokesci331GeriamojoVandens">'Forma 4'!$F$171</definedName>
    <definedName name="VAS073_F_Zyminiomokesci332GeriamojoVandens">'Forma 4'!$G$171</definedName>
    <definedName name="VAS073_F_Zyminiomokesci333GeriamojoVandens">'Forma 4'!$H$171</definedName>
    <definedName name="VAS073_F_Zyminiomokesci33IsViso">'Forma 4'!$E$171</definedName>
    <definedName name="VAS073_F_Zyminiomokesci341NuotekuSurinkimas">'Forma 4'!$J$171</definedName>
    <definedName name="VAS073_F_Zyminiomokesci342NuotekuValymas">'Forma 4'!$K$171</definedName>
    <definedName name="VAS073_F_Zyminiomokesci343NuotekuDumblo">'Forma 4'!$L$171</definedName>
    <definedName name="VAS073_F_Zyminiomokesci34IsViso">'Forma 4'!$I$171</definedName>
    <definedName name="VAS073_F_Zyminiomokesci35PavirsiniuNuoteku">'Forma 4'!$M$171</definedName>
    <definedName name="VAS073_F_Zyminiomokesci36KitosReguliuojamosios">'Forma 4'!$N$171</definedName>
    <definedName name="VAS073_F_Zyminiomokesci37KitosVeiklos">'Forma 4'!$Q$171</definedName>
    <definedName name="VAS073_F_Zyminiomokesci3Apskaitosveikla1">'Forma 4'!$O$171</definedName>
    <definedName name="VAS073_F_Zyminiomokesci3Kitareguliuoja1">'Forma 4'!$P$171</definedName>
    <definedName name="VAS073_F_Zyminiomokesci41IS">'Forma 4'!$D$215</definedName>
    <definedName name="VAS073_F_Zyminiomokesci431GeriamojoVandens">'Forma 4'!$F$215</definedName>
    <definedName name="VAS073_F_Zyminiomokesci432GeriamojoVandens">'Forma 4'!$G$215</definedName>
    <definedName name="VAS073_F_Zyminiomokesci433GeriamojoVandens">'Forma 4'!$H$215</definedName>
    <definedName name="VAS073_F_Zyminiomokesci43IsViso">'Forma 4'!$E$215</definedName>
    <definedName name="VAS073_F_Zyminiomokesci441NuotekuSurinkimas">'Forma 4'!$J$215</definedName>
    <definedName name="VAS073_F_Zyminiomokesci442NuotekuValymas">'Forma 4'!$K$215</definedName>
    <definedName name="VAS073_F_Zyminiomokesci443NuotekuDumblo">'Forma 4'!$L$215</definedName>
    <definedName name="VAS073_F_Zyminiomokesci44IsViso">'Forma 4'!$I$215</definedName>
    <definedName name="VAS073_F_Zyminiomokesci45PavirsiniuNuoteku">'Forma 4'!$M$215</definedName>
    <definedName name="VAS073_F_Zyminiomokesci46KitosReguliuojamosios">'Forma 4'!$N$215</definedName>
    <definedName name="VAS073_F_Zyminiomokesci47KitosVeiklos">'Forma 4'!$Q$215</definedName>
    <definedName name="VAS073_F_Zyminiomokesci4Apskaitosveikla1">'Forma 4'!$O$215</definedName>
    <definedName name="VAS073_F_Zyminiomokesci4Kitareguliuoja1">'Forma 4'!$P$215</definedName>
    <definedName name="VAS074_D_Apskaitosveikl1">'Forma 5'!$C$54</definedName>
    <definedName name="VAS074_D_Apskaitosveikl2">'Forma 5'!$C$31</definedName>
    <definedName name="VAS074_D_AtaskaitinisLaikotarpis">'Forma 5'!$D$10</definedName>
    <definedName name="VAS074_D_Atidetojomokes1">'Forma 5'!$C$25</definedName>
    <definedName name="VAS074_D_Atidetojomokes2">'Forma 5'!$C$48</definedName>
    <definedName name="VAS074_D_Finansinioturt1">'Forma 5'!$C$24</definedName>
    <definedName name="VAS074_D_Finansinioturt2">'Forma 5'!$C$47</definedName>
    <definedName name="VAS074_D_Geriamojovande13">'Forma 5'!$C$12</definedName>
    <definedName name="VAS074_D_Geriamojovande14">'Forma 5'!$C$13</definedName>
    <definedName name="VAS074_D_Geriamojovande15">'Forma 5'!$C$35</definedName>
    <definedName name="VAS074_D_Geriamojovande16">'Forma 5'!$C$36</definedName>
    <definedName name="VAS074_D_Gvtntilgalaiki10">'Forma 5'!$C$52</definedName>
    <definedName name="VAS074_D_Gvtntilgalaiki9">'Forma 5'!$C$29</definedName>
    <definedName name="VAS074_D_Gvtntveiklosre1">'Forma 5'!$C$19</definedName>
    <definedName name="VAS074_D_Gvtntveiklosre2">'Forma 5'!$C$42</definedName>
    <definedName name="VAS074_D_Ilgalaikioturt1">'Forma 5'!$C$11</definedName>
    <definedName name="VAS074_D_Ilgalaikioturt2">'Forma 5'!$C$26</definedName>
    <definedName name="VAS074_D_Ilgalaikioturt3">'Forma 5'!$C$34</definedName>
    <definedName name="VAS074_D_Ilgalaikioturt4">'Forma 5'!$C$49</definedName>
    <definedName name="VAS074_D_Investiciniotu1">'Forma 5'!$C$23</definedName>
    <definedName name="VAS074_D_Investiciniotu2">'Forma 5'!$C$46</definedName>
    <definedName name="VAS074_D_Kitoreguliuoja1">'Forma 5'!$C$28</definedName>
    <definedName name="VAS074_D_Kitoreguliuoja2">'Forma 5'!$C$51</definedName>
    <definedName name="VAS074_D_Kitosreguliuoj6">'Forma 5'!$C$32</definedName>
    <definedName name="VAS074_D_Kitosreguliuoj7">'Forma 5'!$C$55</definedName>
    <definedName name="VAS074_D_Kituveikluilga1">'Forma 5'!$C$30</definedName>
    <definedName name="VAS074_D_Kituveikluilga2">'Forma 5'!$C$53</definedName>
    <definedName name="VAS074_D_Nebaigtosstaty2">'Forma 5'!$C$27</definedName>
    <definedName name="VAS074_D_Nebaigtosstaty3">'Forma 5'!$C$50</definedName>
    <definedName name="VAS074_D_Nereguliuojamo5">'Forma 5'!$C$33</definedName>
    <definedName name="VAS074_D_Nereguliuojamo6">'Forma 5'!$C$56</definedName>
    <definedName name="VAS074_D_Nuotekudumblot5">'Forma 5'!$C$17</definedName>
    <definedName name="VAS074_D_Nuotekudumblot6">'Forma 5'!$C$40</definedName>
    <definedName name="VAS074_D_Nuotekusurinki5">'Forma 5'!$C$15</definedName>
    <definedName name="VAS074_D_Nuotekusurinki6">'Forma 5'!$C$38</definedName>
    <definedName name="VAS074_D_Nuotekutvarkym8">'Forma 5'!$C$14</definedName>
    <definedName name="VAS074_D_Nuotekutvarkym9">'Forma 5'!$C$37</definedName>
    <definedName name="VAS074_D_Nuotekuvalymor1">'Forma 5'!$C$16</definedName>
    <definedName name="VAS074_D_Nuotekuvalymor2">'Forma 5'!$C$39</definedName>
    <definedName name="VAS074_D_Pavirsiniunuot5">'Forma 5'!$C$18</definedName>
    <definedName name="VAS074_D_Pavirsiniunuot6">'Forma 5'!$C$41</definedName>
    <definedName name="VAS074_D_Pletrosdarbuve1">'Forma 5'!$C$21</definedName>
    <definedName name="VAS074_D_Pletrosdarbuve2">'Forma 5'!$C$44</definedName>
    <definedName name="VAS074_D_Prestizoverteg1">'Forma 5'!$C$22</definedName>
    <definedName name="VAS074_D_Prestizoverteg2">'Forma 5'!$C$45</definedName>
    <definedName name="VAS074_D_Uzdotacijasisi1">'Forma 5'!$C$20</definedName>
    <definedName name="VAS074_D_Uzdotacijasisi2">'Forma 5'!$C$43</definedName>
    <definedName name="VAS074_F_Apskaitosveikl1AtaskaitinisLaikotarpis">'Forma 5'!$D$54</definedName>
    <definedName name="VAS074_F_Apskaitosveikl2AtaskaitinisLaikotarpis">'Forma 5'!$D$31</definedName>
    <definedName name="VAS074_F_Atidetojomokes1AtaskaitinisLaikotarpis">'Forma 5'!$D$25</definedName>
    <definedName name="VAS074_F_Atidetojomokes2AtaskaitinisLaikotarpis">'Forma 5'!$D$48</definedName>
    <definedName name="VAS074_F_Finansinioturt1AtaskaitinisLaikotarpis">'Forma 5'!$D$24</definedName>
    <definedName name="VAS074_F_Finansinioturt2AtaskaitinisLaikotarpis">'Forma 5'!$D$47</definedName>
    <definedName name="VAS074_F_Geriamojovande13AtaskaitinisLaikotarpis">'Forma 5'!$D$12</definedName>
    <definedName name="VAS074_F_Geriamojovande14AtaskaitinisLaikotarpis">'Forma 5'!$D$13</definedName>
    <definedName name="VAS074_F_Geriamojovande15AtaskaitinisLaikotarpis">'Forma 5'!$D$35</definedName>
    <definedName name="VAS074_F_Geriamojovande16AtaskaitinisLaikotarpis">'Forma 5'!$D$36</definedName>
    <definedName name="VAS074_F_Gvtntilgalaiki10AtaskaitinisLaikotarpis">'Forma 5'!$D$52</definedName>
    <definedName name="VAS074_F_Gvtntilgalaiki9AtaskaitinisLaikotarpis">'Forma 5'!$D$29</definedName>
    <definedName name="VAS074_F_Gvtntveiklosre1AtaskaitinisLaikotarpis">'Forma 5'!$D$19</definedName>
    <definedName name="VAS074_F_Gvtntveiklosre2AtaskaitinisLaikotarpis">'Forma 5'!$D$42</definedName>
    <definedName name="VAS074_F_Ilgalaikioturt1AtaskaitinisLaikotarpis">'Forma 5'!$D$11</definedName>
    <definedName name="VAS074_F_Ilgalaikioturt2AtaskaitinisLaikotarpis">'Forma 5'!$D$26</definedName>
    <definedName name="VAS074_F_Ilgalaikioturt3AtaskaitinisLaikotarpis">'Forma 5'!$D$34</definedName>
    <definedName name="VAS074_F_Ilgalaikioturt4AtaskaitinisLaikotarpis">'Forma 5'!$D$49</definedName>
    <definedName name="VAS074_F_Investiciniotu1AtaskaitinisLaikotarpis">'Forma 5'!$D$23</definedName>
    <definedName name="VAS074_F_Investiciniotu2AtaskaitinisLaikotarpis">'Forma 5'!$D$46</definedName>
    <definedName name="VAS074_F_Kitoreguliuoja1AtaskaitinisLaikotarpis">'Forma 5'!$D$28</definedName>
    <definedName name="VAS074_F_Kitoreguliuoja2AtaskaitinisLaikotarpis">'Forma 5'!$D$51</definedName>
    <definedName name="VAS074_F_Kitosreguliuoj6AtaskaitinisLaikotarpis">'Forma 5'!$D$32</definedName>
    <definedName name="VAS074_F_Kitosreguliuoj7AtaskaitinisLaikotarpis">'Forma 5'!$D$55</definedName>
    <definedName name="VAS074_F_Kituveikluilga1AtaskaitinisLaikotarpis">'Forma 5'!$D$30</definedName>
    <definedName name="VAS074_F_Kituveikluilga2AtaskaitinisLaikotarpis">'Forma 5'!$D$53</definedName>
    <definedName name="VAS074_F_Nebaigtosstaty2AtaskaitinisLaikotarpis">'Forma 5'!$D$27</definedName>
    <definedName name="VAS074_F_Nebaigtosstaty3AtaskaitinisLaikotarpis">'Forma 5'!$D$50</definedName>
    <definedName name="VAS074_F_Nereguliuojamo5AtaskaitinisLaikotarpis">'Forma 5'!$D$33</definedName>
    <definedName name="VAS074_F_Nereguliuojamo6AtaskaitinisLaikotarpis">'Forma 5'!$D$56</definedName>
    <definedName name="VAS074_F_Nuotekudumblot5AtaskaitinisLaikotarpis">'Forma 5'!$D$17</definedName>
    <definedName name="VAS074_F_Nuotekudumblot6AtaskaitinisLaikotarpis">'Forma 5'!$D$40</definedName>
    <definedName name="VAS074_F_Nuotekusurinki5AtaskaitinisLaikotarpis">'Forma 5'!$D$15</definedName>
    <definedName name="VAS074_F_Nuotekusurinki6AtaskaitinisLaikotarpis">'Forma 5'!$D$38</definedName>
    <definedName name="VAS074_F_Nuotekutvarkym8AtaskaitinisLaikotarpis">'Forma 5'!$D$14</definedName>
    <definedName name="VAS074_F_Nuotekutvarkym9AtaskaitinisLaikotarpis">'Forma 5'!$D$37</definedName>
    <definedName name="VAS074_F_Nuotekuvalymor1AtaskaitinisLaikotarpis">'Forma 5'!$D$16</definedName>
    <definedName name="VAS074_F_Nuotekuvalymor2AtaskaitinisLaikotarpis">'Forma 5'!$D$39</definedName>
    <definedName name="VAS074_F_Pavirsiniunuot5AtaskaitinisLaikotarpis">'Forma 5'!$D$18</definedName>
    <definedName name="VAS074_F_Pavirsiniunuot6AtaskaitinisLaikotarpis">'Forma 5'!$D$41</definedName>
    <definedName name="VAS074_F_Pletrosdarbuve1AtaskaitinisLaikotarpis">'Forma 5'!$D$21</definedName>
    <definedName name="VAS074_F_Pletrosdarbuve2AtaskaitinisLaikotarpis">'Forma 5'!$D$44</definedName>
    <definedName name="VAS074_F_Prestizoverteg1AtaskaitinisLaikotarpis">'Forma 5'!$D$22</definedName>
    <definedName name="VAS074_F_Prestizoverteg2AtaskaitinisLaikotarpis">'Forma 5'!$D$45</definedName>
    <definedName name="VAS074_F_Uzdotacijasisi1AtaskaitinisLaikotarpis">'Forma 5'!$D$20</definedName>
    <definedName name="VAS074_F_Uzdotacijasisi2AtaskaitinisLaikotarpis">'Forma 5'!$D$43</definedName>
    <definedName name="VAS075_D_1IS">'Forma 6'!$D$9</definedName>
    <definedName name="VAS075_D_31GeriamojoVandens">'Forma 6'!$F$9</definedName>
    <definedName name="VAS075_D_32GeriamojoVandens">'Forma 6'!$G$9</definedName>
    <definedName name="VAS075_D_33GeriamojoVandens">'Forma 6'!$H$9</definedName>
    <definedName name="VAS075_D_3IsViso">'Forma 6'!$E$9</definedName>
    <definedName name="VAS075_D_41NuotekuSurinkimas">'Forma 6'!$J$9</definedName>
    <definedName name="VAS075_D_42NuotekuValymas">'Forma 6'!$K$9</definedName>
    <definedName name="VAS075_D_43NuotekuDumblo">'Forma 6'!$L$9</definedName>
    <definedName name="VAS075_D_4IsViso">'Forma 6'!$I$9</definedName>
    <definedName name="VAS075_D_5PavirsiniuNuoteku">'Forma 6'!$M$9</definedName>
    <definedName name="VAS075_D_6KitosReguliuojamosios">'Forma 6'!$N$9</definedName>
    <definedName name="VAS075_D_7KitosVeiklos">'Forma 6'!$Q$9</definedName>
    <definedName name="VAS075_D_Apskaitospriet2">'Forma 6'!$C$24</definedName>
    <definedName name="VAS075_D_Apskaitospriet3">'Forma 6'!$C$47</definedName>
    <definedName name="VAS075_D_Apskaitospriet4">'Forma 6'!$C$70</definedName>
    <definedName name="VAS075_D_Apskaitospriet5">'Forma 6'!$C$109</definedName>
    <definedName name="VAS075_D_Apskaitosveikla1">'Forma 6'!$O$9</definedName>
    <definedName name="VAS075_D_Bendraipaskirs1">'Forma 6'!$C$96</definedName>
    <definedName name="VAS075_D_Bendraipaskirs2">'Forma 6'!$C$118</definedName>
    <definedName name="VAS075_D_Cpunktui10">'Forma 6'!$C$81</definedName>
    <definedName name="VAS075_D_Cpunktui11">'Forma 6'!$C$82</definedName>
    <definedName name="VAS075_D_Cpunktui12">'Forma 6'!$C$83</definedName>
    <definedName name="VAS075_D_Cpunktui13">'Forma 6'!$C$84</definedName>
    <definedName name="VAS075_D_Cpunktui14">'Forma 6'!$C$85</definedName>
    <definedName name="VAS075_D_Cpunktui15">'Forma 6'!$C$86</definedName>
    <definedName name="VAS075_D_Cpunktui16">'Forma 6'!$C$87</definedName>
    <definedName name="VAS075_D_Cpunktui17">'Forma 6'!$C$88</definedName>
    <definedName name="VAS075_D_Cpunktui18">'Forma 6'!$C$89</definedName>
    <definedName name="VAS075_D_Cpunktui19">'Forma 6'!$C$90</definedName>
    <definedName name="VAS075_D_Cpunktui20">'Forma 6'!$C$91</definedName>
    <definedName name="VAS075_D_Cpunktui21">'Forma 6'!$C$92</definedName>
    <definedName name="VAS075_D_Cpunktui22">'Forma 6'!$C$93</definedName>
    <definedName name="VAS075_D_Cpunktui23">'Forma 6'!$C$94</definedName>
    <definedName name="VAS075_D_Cpunktui24">'Forma 6'!$C$95</definedName>
    <definedName name="VAS075_D_Cpunktui9">'Forma 6'!$C$80</definedName>
    <definedName name="VAS075_D_Epunktui1">'Forma 6'!$C$119</definedName>
    <definedName name="VAS075_D_Epunktui10">'Forma 6'!$C$128</definedName>
    <definedName name="VAS075_D_Epunktui11">'Forma 6'!$C$129</definedName>
    <definedName name="VAS075_D_Epunktui12">'Forma 6'!$C$130</definedName>
    <definedName name="VAS075_D_Epunktui13">'Forma 6'!$C$131</definedName>
    <definedName name="VAS075_D_Epunktui14">'Forma 6'!$C$132</definedName>
    <definedName name="VAS075_D_Epunktui15">'Forma 6'!$C$133</definedName>
    <definedName name="VAS075_D_Epunktui2">'Forma 6'!$C$120</definedName>
    <definedName name="VAS075_D_Epunktui3">'Forma 6'!$C$121</definedName>
    <definedName name="VAS075_D_Epunktui4">'Forma 6'!$C$122</definedName>
    <definedName name="VAS075_D_Epunktui5">'Forma 6'!$C$123</definedName>
    <definedName name="VAS075_D_Epunktui6">'Forma 6'!$C$124</definedName>
    <definedName name="VAS075_D_Epunktui7">'Forma 6'!$C$125</definedName>
    <definedName name="VAS075_D_Epunktui8">'Forma 6'!$C$126</definedName>
    <definedName name="VAS075_D_Epunktui9">'Forma 6'!$C$127</definedName>
    <definedName name="VAS075_D_Irankiaimatavi2">'Forma 6'!$C$25</definedName>
    <definedName name="VAS075_D_Irankiaimatavi3">'Forma 6'!$C$48</definedName>
    <definedName name="VAS075_D_Irankiaimatavi4">'Forma 6'!$C$71</definedName>
    <definedName name="VAS075_D_Irankiaimatavi5">'Forma 6'!$C$110</definedName>
    <definedName name="VAS075_D_Irasyti1">'Forma 6'!$C$30</definedName>
    <definedName name="VAS075_D_Irasyti10">'Forma 6'!$C$115</definedName>
    <definedName name="VAS075_D_Irasyti11">'Forma 6'!$C$116</definedName>
    <definedName name="VAS075_D_Irasyti12">'Forma 6'!$C$117</definedName>
    <definedName name="VAS075_D_Irasyti2">'Forma 6'!$C$31</definedName>
    <definedName name="VAS075_D_Irasyti3">'Forma 6'!$C$32</definedName>
    <definedName name="VAS075_D_Irasyti4">'Forma 6'!$C$53</definedName>
    <definedName name="VAS075_D_Irasyti5">'Forma 6'!$C$54</definedName>
    <definedName name="VAS075_D_Irasyti6">'Forma 6'!$C$55</definedName>
    <definedName name="VAS075_D_Irasyti7">'Forma 6'!$C$76</definedName>
    <definedName name="VAS075_D_Irasyti8">'Forma 6'!$C$77</definedName>
    <definedName name="VAS075_D_Irasyti9">'Forma 6'!$C$78</definedName>
    <definedName name="VAS075_D_Keliaiaikstele2">'Forma 6'!$C$17</definedName>
    <definedName name="VAS075_D_Keliaiaikstele3">'Forma 6'!$C$40</definedName>
    <definedName name="VAS075_D_Keliaiaikstele4">'Forma 6'!$C$63</definedName>
    <definedName name="VAS075_D_Keliaiaikstele5">'Forma 6'!$C$103</definedName>
    <definedName name="VAS075_D_Kitairanga1">'Forma 6'!$C$107</definedName>
    <definedName name="VAS075_D_Kitareguliuoja1">'Forma 6'!$P$9</definedName>
    <definedName name="VAS075_D_Kitasilgalaiki1">'Forma 6'!$C$29</definedName>
    <definedName name="VAS075_D_Kitasilgalaiki2">'Forma 6'!$C$52</definedName>
    <definedName name="VAS075_D_Kitasilgalaiki3">'Forma 6'!$C$75</definedName>
    <definedName name="VAS075_D_Kitasilgalaiki4">'Forma 6'!$C$114</definedName>
    <definedName name="VAS075_D_Kitasnemateria2">'Forma 6'!$C$14</definedName>
    <definedName name="VAS075_D_Kitasnemateria3">'Forma 6'!$C$37</definedName>
    <definedName name="VAS075_D_Kitasnemateria4">'Forma 6'!$C$60</definedName>
    <definedName name="VAS075_D_Kitasnemateria5">'Forma 6'!$C$100</definedName>
    <definedName name="VAS075_D_Kitiirenginiai10">'Forma 6'!$C$108</definedName>
    <definedName name="VAS075_D_Kitiirenginiai3">'Forma 6'!$C$19</definedName>
    <definedName name="VAS075_D_Kitiirenginiai4">'Forma 6'!$C$23</definedName>
    <definedName name="VAS075_D_Kitiirenginiai5">'Forma 6'!$C$42</definedName>
    <definedName name="VAS075_D_Kitiirenginiai6">'Forma 6'!$C$46</definedName>
    <definedName name="VAS075_D_Kitiirenginiai7">'Forma 6'!$C$65</definedName>
    <definedName name="VAS075_D_Kitiirenginiai8">'Forma 6'!$C$69</definedName>
    <definedName name="VAS075_D_Kitiirenginiai9">'Forma 6'!$C$105</definedName>
    <definedName name="VAS075_D_Kitostransport2">'Forma 6'!$C$28</definedName>
    <definedName name="VAS075_D_Kitostransport3">'Forma 6'!$C$51</definedName>
    <definedName name="VAS075_D_Kitostransport4">'Forma 6'!$C$74</definedName>
    <definedName name="VAS075_D_Kitostransport5">'Forma 6'!$C$113</definedName>
    <definedName name="VAS075_D_Lengviejiautom2">'Forma 6'!$C$27</definedName>
    <definedName name="VAS075_D_Lengviejiautom3">'Forma 6'!$C$50</definedName>
    <definedName name="VAS075_D_Lengviejiautom4">'Forma 6'!$C$73</definedName>
    <definedName name="VAS075_D_Lengviejiautom5">'Forma 6'!$C$112</definedName>
    <definedName name="VAS075_D_Masinosiriranga2">'Forma 6'!$C$20</definedName>
    <definedName name="VAS075_D_Masinosiriranga3">'Forma 6'!$C$43</definedName>
    <definedName name="VAS075_D_Masinosiriranga4">'Forma 6'!$C$66</definedName>
    <definedName name="VAS075_D_Masinosiriranga5">'Forma 6'!$C$106</definedName>
    <definedName name="VAS075_D_Nematerialusis2">'Forma 6'!$C$11</definedName>
    <definedName name="VAS075_D_Nematerialusis3">'Forma 6'!$C$34</definedName>
    <definedName name="VAS075_D_Nematerialusis4">'Forma 6'!$C$57</definedName>
    <definedName name="VAS075_D_Nematerialusis5">'Forma 6'!$C$97</definedName>
    <definedName name="VAS075_D_Netiesiogiaipa1">'Forma 6'!$C$56</definedName>
    <definedName name="VAS075_D_Netiesiogiaipa2">'Forma 6'!$C$79</definedName>
    <definedName name="VAS075_D_Nuotekuirdumbl2">'Forma 6'!$C$22</definedName>
    <definedName name="VAS075_D_Nuotekuirdumbl3">'Forma 6'!$C$45</definedName>
    <definedName name="VAS075_D_Nuotekuirdumbl4">'Forma 6'!$C$68</definedName>
    <definedName name="VAS075_D_Paskirstomasil1">'Forma 6'!$C$10</definedName>
    <definedName name="VAS075_D_Pastataiadmini2">'Forma 6'!$C$16</definedName>
    <definedName name="VAS075_D_Pastataiadmini3">'Forma 6'!$C$39</definedName>
    <definedName name="VAS075_D_Pastataiadmini4">'Forma 6'!$C$62</definedName>
    <definedName name="VAS075_D_Pastataiadmini5">'Forma 6'!$C$102</definedName>
    <definedName name="VAS075_D_Pastataiirstat2">'Forma 6'!$C$15</definedName>
    <definedName name="VAS075_D_Pastataiirstat3">'Forma 6'!$C$38</definedName>
    <definedName name="VAS075_D_Pastataiirstat4">'Forma 6'!$C$61</definedName>
    <definedName name="VAS075_D_Pastataiirstat5">'Forma 6'!$C$101</definedName>
    <definedName name="VAS075_D_Specprogramine2">'Forma 6'!$C$13</definedName>
    <definedName name="VAS075_D_Specprogramine3">'Forma 6'!$C$36</definedName>
    <definedName name="VAS075_D_Specprogramine4">'Forma 6'!$C$59</definedName>
    <definedName name="VAS075_D_Specprogramine5">'Forma 6'!$C$99</definedName>
    <definedName name="VAS075_D_Standartinepro2">'Forma 6'!$C$12</definedName>
    <definedName name="VAS075_D_Standartinepro3">'Forma 6'!$C$35</definedName>
    <definedName name="VAS075_D_Standartinepro4">'Forma 6'!$C$58</definedName>
    <definedName name="VAS075_D_Standartinepro5">'Forma 6'!$C$98</definedName>
    <definedName name="VAS075_D_Tiesiogiaipask1">'Forma 6'!$C$33</definedName>
    <definedName name="VAS075_D_Transportoprie2">'Forma 6'!$C$26</definedName>
    <definedName name="VAS075_D_Transportoprie3">'Forma 6'!$C$49</definedName>
    <definedName name="VAS075_D_Transportoprie4">'Forma 6'!$C$72</definedName>
    <definedName name="VAS075_D_Transportoprie5">'Forma 6'!$C$111</definedName>
    <definedName name="VAS075_D_Vamzdynai2">'Forma 6'!$C$18</definedName>
    <definedName name="VAS075_D_Vamzdynai3">'Forma 6'!$C$41</definedName>
    <definedName name="VAS075_D_Vamzdynai4">'Forma 6'!$C$64</definedName>
    <definedName name="VAS075_D_Vamzdynai5">'Forma 6'!$C$104</definedName>
    <definedName name="VAS075_D_Vandenssiurbli2">'Forma 6'!$C$21</definedName>
    <definedName name="VAS075_D_Vandenssiurbli3">'Forma 6'!$C$44</definedName>
    <definedName name="VAS075_D_Vandenssiurbli4">'Forma 6'!$C$67</definedName>
    <definedName name="VAS075_D_Verslovienetui2">'Forma 6'!$C$134</definedName>
    <definedName name="VAS075_F_101IS">'Forma 6'!$D$115</definedName>
    <definedName name="VAS075_F_1031GeriamojoVandens">'Forma 6'!$F$115</definedName>
    <definedName name="VAS075_F_1032GeriamojoVandens">'Forma 6'!$G$115</definedName>
    <definedName name="VAS075_F_1033GeriamojoVandens">'Forma 6'!$H$115</definedName>
    <definedName name="VAS075_F_103IsViso">'Forma 6'!$E$115</definedName>
    <definedName name="VAS075_F_1041NuotekuSurinkimas">'Forma 6'!$J$115</definedName>
    <definedName name="VAS075_F_1042NuotekuValymas">'Forma 6'!$K$115</definedName>
    <definedName name="VAS075_F_1043NuotekuDumblo">'Forma 6'!$L$115</definedName>
    <definedName name="VAS075_F_104IsViso">'Forma 6'!$I$115</definedName>
    <definedName name="VAS075_F_105PavirsiniuNuoteku">'Forma 6'!$M$115</definedName>
    <definedName name="VAS075_F_106KitosReguliuojamosios">'Forma 6'!$N$115</definedName>
    <definedName name="VAS075_F_107KitosVeiklos">'Forma 6'!$Q$115</definedName>
    <definedName name="VAS075_F_111IS">'Forma 6'!$D$116</definedName>
    <definedName name="VAS075_F_1131GeriamojoVandens">'Forma 6'!$F$116</definedName>
    <definedName name="VAS075_F_1132GeriamojoVandens">'Forma 6'!$G$116</definedName>
    <definedName name="VAS075_F_1133GeriamojoVandens">'Forma 6'!$H$116</definedName>
    <definedName name="VAS075_F_113IsViso">'Forma 6'!$E$116</definedName>
    <definedName name="VAS075_F_1141NuotekuSurinkimas">'Forma 6'!$J$116</definedName>
    <definedName name="VAS075_F_1142NuotekuValymas">'Forma 6'!$K$116</definedName>
    <definedName name="VAS075_F_1143NuotekuDumblo">'Forma 6'!$L$116</definedName>
    <definedName name="VAS075_F_114IsViso">'Forma 6'!$I$116</definedName>
    <definedName name="VAS075_F_115PavirsiniuNuoteku">'Forma 6'!$M$116</definedName>
    <definedName name="VAS075_F_116KitosReguliuojamosios">'Forma 6'!$N$116</definedName>
    <definedName name="VAS075_F_117KitosVeiklos">'Forma 6'!$Q$116</definedName>
    <definedName name="VAS075_F_11IS">'Forma 6'!$D$30</definedName>
    <definedName name="VAS075_F_121IS">'Forma 6'!$D$117</definedName>
    <definedName name="VAS075_F_1231GeriamojoVandens">'Forma 6'!$F$117</definedName>
    <definedName name="VAS075_F_1232GeriamojoVandens">'Forma 6'!$G$117</definedName>
    <definedName name="VAS075_F_1233GeriamojoVandens">'Forma 6'!$H$117</definedName>
    <definedName name="VAS075_F_123IsViso">'Forma 6'!$E$117</definedName>
    <definedName name="VAS075_F_1241NuotekuSurinkimas">'Forma 6'!$J$117</definedName>
    <definedName name="VAS075_F_1242NuotekuValymas">'Forma 6'!$K$117</definedName>
    <definedName name="VAS075_F_1243NuotekuDumblo">'Forma 6'!$L$117</definedName>
    <definedName name="VAS075_F_124IsViso">'Forma 6'!$I$117</definedName>
    <definedName name="VAS075_F_125PavirsiniuNuoteku">'Forma 6'!$M$117</definedName>
    <definedName name="VAS075_F_126KitosReguliuojamosios">'Forma 6'!$N$117</definedName>
    <definedName name="VAS075_F_127KitosVeiklos">'Forma 6'!$Q$117</definedName>
    <definedName name="VAS075_F_131GeriamojoVandens">'Forma 6'!$F$30</definedName>
    <definedName name="VAS075_F_132GeriamojoVandens">'Forma 6'!$G$30</definedName>
    <definedName name="VAS075_F_133GeriamojoVandens">'Forma 6'!$H$30</definedName>
    <definedName name="VAS075_F_13IsViso">'Forma 6'!$E$30</definedName>
    <definedName name="VAS075_F_141NuotekuSurinkimas">'Forma 6'!$J$30</definedName>
    <definedName name="VAS075_F_142NuotekuValymas">'Forma 6'!$K$30</definedName>
    <definedName name="VAS075_F_143NuotekuDumblo">'Forma 6'!$L$30</definedName>
    <definedName name="VAS075_F_14IsViso">'Forma 6'!$I$30</definedName>
    <definedName name="VAS075_F_15PavirsiniuNuoteku">'Forma 6'!$M$30</definedName>
    <definedName name="VAS075_F_16KitosReguliuojamosios">'Forma 6'!$N$30</definedName>
    <definedName name="VAS075_F_17KitosVeiklos">'Forma 6'!$Q$30</definedName>
    <definedName name="VAS075_F_21IS">'Forma 6'!$D$31</definedName>
    <definedName name="VAS075_F_231GeriamojoVandens">'Forma 6'!$F$31</definedName>
    <definedName name="VAS075_F_232GeriamojoVandens">'Forma 6'!$G$31</definedName>
    <definedName name="VAS075_F_233GeriamojoVandens">'Forma 6'!$H$31</definedName>
    <definedName name="VAS075_F_23IsViso">'Forma 6'!$E$31</definedName>
    <definedName name="VAS075_F_241NuotekuSurinkimas">'Forma 6'!$J$31</definedName>
    <definedName name="VAS075_F_242NuotekuValymas">'Forma 6'!$K$31</definedName>
    <definedName name="VAS075_F_243NuotekuDumblo">'Forma 6'!$L$31</definedName>
    <definedName name="VAS075_F_24IsViso">'Forma 6'!$I$31</definedName>
    <definedName name="VAS075_F_25PavirsiniuNuoteku">'Forma 6'!$M$31</definedName>
    <definedName name="VAS075_F_26KitosReguliuojamosios">'Forma 6'!$N$31</definedName>
    <definedName name="VAS075_F_27KitosVeiklos">'Forma 6'!$Q$31</definedName>
    <definedName name="VAS075_F_31IS">'Forma 6'!$D$32</definedName>
    <definedName name="VAS075_F_331GeriamojoVandens">'Forma 6'!$F$32</definedName>
    <definedName name="VAS075_F_332GeriamojoVandens">'Forma 6'!$G$32</definedName>
    <definedName name="VAS075_F_333GeriamojoVandens">'Forma 6'!$H$32</definedName>
    <definedName name="VAS075_F_33IsViso">'Forma 6'!$E$32</definedName>
    <definedName name="VAS075_F_341NuotekuSurinkimas">'Forma 6'!$J$32</definedName>
    <definedName name="VAS075_F_342NuotekuValymas">'Forma 6'!$K$32</definedName>
    <definedName name="VAS075_F_343NuotekuDumblo">'Forma 6'!$L$32</definedName>
    <definedName name="VAS075_F_34IsViso">'Forma 6'!$I$32</definedName>
    <definedName name="VAS075_F_35PavirsiniuNuoteku">'Forma 6'!$M$32</definedName>
    <definedName name="VAS075_F_36KitosReguliuojamosios">'Forma 6'!$N$32</definedName>
    <definedName name="VAS075_F_37KitosVeiklos">'Forma 6'!$Q$32</definedName>
    <definedName name="VAS075_F_41IS">'Forma 6'!$D$53</definedName>
    <definedName name="VAS075_F_431GeriamojoVandens">'Forma 6'!$F$53</definedName>
    <definedName name="VAS075_F_432GeriamojoVandens">'Forma 6'!$G$53</definedName>
    <definedName name="VAS075_F_433GeriamojoVandens">'Forma 6'!$H$53</definedName>
    <definedName name="VAS075_F_43IsViso">'Forma 6'!$E$53</definedName>
    <definedName name="VAS075_F_441NuotekuSurinkimas">'Forma 6'!$J$53</definedName>
    <definedName name="VAS075_F_442NuotekuValymas">'Forma 6'!$K$53</definedName>
    <definedName name="VAS075_F_443NuotekuDumblo">'Forma 6'!$L$53</definedName>
    <definedName name="VAS075_F_44IsViso">'Forma 6'!$I$53</definedName>
    <definedName name="VAS075_F_45PavirsiniuNuoteku">'Forma 6'!$M$53</definedName>
    <definedName name="VAS075_F_46KitosReguliuojamosios">'Forma 6'!$N$53</definedName>
    <definedName name="VAS075_F_47KitosVeiklos">'Forma 6'!$Q$53</definedName>
    <definedName name="VAS075_F_51IS">'Forma 6'!$D$54</definedName>
    <definedName name="VAS075_F_531GeriamojoVandens">'Forma 6'!$F$54</definedName>
    <definedName name="VAS075_F_532GeriamojoVandens">'Forma 6'!$G$54</definedName>
    <definedName name="VAS075_F_533GeriamojoVandens">'Forma 6'!$H$54</definedName>
    <definedName name="VAS075_F_53IsViso">'Forma 6'!$E$54</definedName>
    <definedName name="VAS075_F_541NuotekuSurinkimas">'Forma 6'!$J$54</definedName>
    <definedName name="VAS075_F_542NuotekuValymas">'Forma 6'!$K$54</definedName>
    <definedName name="VAS075_F_543NuotekuDumblo">'Forma 6'!$L$54</definedName>
    <definedName name="VAS075_F_54IsViso">'Forma 6'!$I$54</definedName>
    <definedName name="VAS075_F_55PavirsiniuNuoteku">'Forma 6'!$M$54</definedName>
    <definedName name="VAS075_F_56KitosReguliuojamosios">'Forma 6'!$N$54</definedName>
    <definedName name="VAS075_F_57KitosVeiklos">'Forma 6'!$Q$54</definedName>
    <definedName name="VAS075_F_61IS">'Forma 6'!$D$55</definedName>
    <definedName name="VAS075_F_631GeriamojoVandens">'Forma 6'!$F$55</definedName>
    <definedName name="VAS075_F_632GeriamojoVandens">'Forma 6'!$G$55</definedName>
    <definedName name="VAS075_F_633GeriamojoVandens">'Forma 6'!$H$55</definedName>
    <definedName name="VAS075_F_63IsViso">'Forma 6'!$E$55</definedName>
    <definedName name="VAS075_F_641NuotekuSurinkimas">'Forma 6'!$J$55</definedName>
    <definedName name="VAS075_F_642NuotekuValymas">'Forma 6'!$K$55</definedName>
    <definedName name="VAS075_F_643NuotekuDumblo">'Forma 6'!$L$55</definedName>
    <definedName name="VAS075_F_64IsViso">'Forma 6'!$I$55</definedName>
    <definedName name="VAS075_F_65PavirsiniuNuoteku">'Forma 6'!$M$55</definedName>
    <definedName name="VAS075_F_66KitosReguliuojamosios">'Forma 6'!$N$55</definedName>
    <definedName name="VAS075_F_67KitosVeiklos">'Forma 6'!$Q$55</definedName>
    <definedName name="VAS075_F_71IS">'Forma 6'!$D$76</definedName>
    <definedName name="VAS075_F_731GeriamojoVandens">'Forma 6'!$F$76</definedName>
    <definedName name="VAS075_F_732GeriamojoVandens">'Forma 6'!$G$76</definedName>
    <definedName name="VAS075_F_733GeriamojoVandens">'Forma 6'!$H$76</definedName>
    <definedName name="VAS075_F_73IsViso">'Forma 6'!$E$76</definedName>
    <definedName name="VAS075_F_741NuotekuSurinkimas">'Forma 6'!$J$76</definedName>
    <definedName name="VAS075_F_742NuotekuValymas">'Forma 6'!$K$76</definedName>
    <definedName name="VAS075_F_743NuotekuDumblo">'Forma 6'!$L$76</definedName>
    <definedName name="VAS075_F_74IsViso">'Forma 6'!$I$76</definedName>
    <definedName name="VAS075_F_75PavirsiniuNuoteku">'Forma 6'!$M$76</definedName>
    <definedName name="VAS075_F_76KitosReguliuojamosios">'Forma 6'!$N$76</definedName>
    <definedName name="VAS075_F_77KitosVeiklos">'Forma 6'!$Q$76</definedName>
    <definedName name="VAS075_F_81IS">'Forma 6'!$D$77</definedName>
    <definedName name="VAS075_F_831GeriamojoVandens">'Forma 6'!$F$77</definedName>
    <definedName name="VAS075_F_832GeriamojoVandens">'Forma 6'!$G$77</definedName>
    <definedName name="VAS075_F_833GeriamojoVandens">'Forma 6'!$H$77</definedName>
    <definedName name="VAS075_F_83IsViso">'Forma 6'!$E$77</definedName>
    <definedName name="VAS075_F_841NuotekuSurinkimas">'Forma 6'!$J$77</definedName>
    <definedName name="VAS075_F_842NuotekuValymas">'Forma 6'!$K$77</definedName>
    <definedName name="VAS075_F_843NuotekuDumblo">'Forma 6'!$L$77</definedName>
    <definedName name="VAS075_F_84IsViso">'Forma 6'!$I$77</definedName>
    <definedName name="VAS075_F_85PavirsiniuNuoteku">'Forma 6'!$M$77</definedName>
    <definedName name="VAS075_F_86KitosReguliuojamosios">'Forma 6'!$N$77</definedName>
    <definedName name="VAS075_F_87KitosVeiklos">'Forma 6'!$Q$77</definedName>
    <definedName name="VAS075_F_91IS">'Forma 6'!$D$78</definedName>
    <definedName name="VAS075_F_931GeriamojoVandens">'Forma 6'!$F$78</definedName>
    <definedName name="VAS075_F_932GeriamojoVandens">'Forma 6'!$G$78</definedName>
    <definedName name="VAS075_F_933GeriamojoVandens">'Forma 6'!$H$78</definedName>
    <definedName name="VAS075_F_93IsViso">'Forma 6'!$E$78</definedName>
    <definedName name="VAS075_F_941NuotekuSurinkimas">'Forma 6'!$J$78</definedName>
    <definedName name="VAS075_F_942NuotekuValymas">'Forma 6'!$K$78</definedName>
    <definedName name="VAS075_F_943NuotekuDumblo">'Forma 6'!$L$78</definedName>
    <definedName name="VAS075_F_94IsViso">'Forma 6'!$I$78</definedName>
    <definedName name="VAS075_F_95PavirsiniuNuoteku">'Forma 6'!$M$78</definedName>
    <definedName name="VAS075_F_96KitosReguliuojamosios">'Forma 6'!$N$78</definedName>
    <definedName name="VAS075_F_97KitosVeiklos">'Forma 6'!$Q$78</definedName>
    <definedName name="VAS075_F_Apskaitospriet21IS">'Forma 6'!$D$24</definedName>
    <definedName name="VAS075_F_Apskaitospriet231GeriamojoVandens">'Forma 6'!$F$24</definedName>
    <definedName name="VAS075_F_Apskaitospriet232GeriamojoVandens">'Forma 6'!$G$24</definedName>
    <definedName name="VAS075_F_Apskaitospriet233GeriamojoVandens">'Forma 6'!$H$24</definedName>
    <definedName name="VAS075_F_Apskaitospriet23IsViso">'Forma 6'!$E$24</definedName>
    <definedName name="VAS075_F_Apskaitospriet241NuotekuSurinkimas">'Forma 6'!$J$24</definedName>
    <definedName name="VAS075_F_Apskaitospriet242NuotekuValymas">'Forma 6'!$K$24</definedName>
    <definedName name="VAS075_F_Apskaitospriet243NuotekuDumblo">'Forma 6'!$L$24</definedName>
    <definedName name="VAS075_F_Apskaitospriet24IsViso">'Forma 6'!$I$24</definedName>
    <definedName name="VAS075_F_Apskaitospriet25PavirsiniuNuoteku">'Forma 6'!$M$24</definedName>
    <definedName name="VAS075_F_Apskaitospriet26KitosReguliuojamosios">'Forma 6'!$N$24</definedName>
    <definedName name="VAS075_F_Apskaitospriet27KitosVeiklos">'Forma 6'!$Q$24</definedName>
    <definedName name="VAS075_F_Apskaitospriet2Apskaitosveikla1">'Forma 6'!$O$24</definedName>
    <definedName name="VAS075_F_Apskaitospriet2Kitareguliuoja1">'Forma 6'!$P$24</definedName>
    <definedName name="VAS075_F_Apskaitospriet31IS">'Forma 6'!$D$47</definedName>
    <definedName name="VAS075_F_Apskaitospriet331GeriamojoVandens">'Forma 6'!$F$47</definedName>
    <definedName name="VAS075_F_Apskaitospriet332GeriamojoVandens">'Forma 6'!$G$47</definedName>
    <definedName name="VAS075_F_Apskaitospriet333GeriamojoVandens">'Forma 6'!$H$47</definedName>
    <definedName name="VAS075_F_Apskaitospriet33IsViso">'Forma 6'!$E$47</definedName>
    <definedName name="VAS075_F_Apskaitospriet341NuotekuSurinkimas">'Forma 6'!$J$47</definedName>
    <definedName name="VAS075_F_Apskaitospriet342NuotekuValymas">'Forma 6'!$K$47</definedName>
    <definedName name="VAS075_F_Apskaitospriet343NuotekuDumblo">'Forma 6'!$L$47</definedName>
    <definedName name="VAS075_F_Apskaitospriet34IsViso">'Forma 6'!$I$47</definedName>
    <definedName name="VAS075_F_Apskaitospriet35PavirsiniuNuoteku">'Forma 6'!$M$47</definedName>
    <definedName name="VAS075_F_Apskaitospriet36KitosReguliuojamosios">'Forma 6'!$N$47</definedName>
    <definedName name="VAS075_F_Apskaitospriet37KitosVeiklos">'Forma 6'!$Q$47</definedName>
    <definedName name="VAS075_F_Apskaitospriet3Apskaitosveikla1">'Forma 6'!$O$47</definedName>
    <definedName name="VAS075_F_Apskaitospriet3Kitareguliuoja1">'Forma 6'!$P$47</definedName>
    <definedName name="VAS075_F_Apskaitospriet41IS">'Forma 6'!$D$70</definedName>
    <definedName name="VAS075_F_Apskaitospriet431GeriamojoVandens">'Forma 6'!$F$70</definedName>
    <definedName name="VAS075_F_Apskaitospriet432GeriamojoVandens">'Forma 6'!$G$70</definedName>
    <definedName name="VAS075_F_Apskaitospriet433GeriamojoVandens">'Forma 6'!$H$70</definedName>
    <definedName name="VAS075_F_Apskaitospriet43IsViso">'Forma 6'!$E$70</definedName>
    <definedName name="VAS075_F_Apskaitospriet441NuotekuSurinkimas">'Forma 6'!$J$70</definedName>
    <definedName name="VAS075_F_Apskaitospriet442NuotekuValymas">'Forma 6'!$K$70</definedName>
    <definedName name="VAS075_F_Apskaitospriet443NuotekuDumblo">'Forma 6'!$L$70</definedName>
    <definedName name="VAS075_F_Apskaitospriet44IsViso">'Forma 6'!$I$70</definedName>
    <definedName name="VAS075_F_Apskaitospriet45PavirsiniuNuoteku">'Forma 6'!$M$70</definedName>
    <definedName name="VAS075_F_Apskaitospriet46KitosReguliuojamosios">'Forma 6'!$N$70</definedName>
    <definedName name="VAS075_F_Apskaitospriet47KitosVeiklos">'Forma 6'!$Q$70</definedName>
    <definedName name="VAS075_F_Apskaitospriet4Apskaitosveikla1">'Forma 6'!$O$70</definedName>
    <definedName name="VAS075_F_Apskaitospriet4Kitareguliuoja1">'Forma 6'!$P$70</definedName>
    <definedName name="VAS075_F_Apskaitospriet51IS">'Forma 6'!$D$109</definedName>
    <definedName name="VAS075_F_Apskaitospriet531GeriamojoVandens">'Forma 6'!$F$109</definedName>
    <definedName name="VAS075_F_Apskaitospriet532GeriamojoVandens">'Forma 6'!$G$109</definedName>
    <definedName name="VAS075_F_Apskaitospriet533GeriamojoVandens">'Forma 6'!$H$109</definedName>
    <definedName name="VAS075_F_Apskaitospriet53IsViso">'Forma 6'!$E$109</definedName>
    <definedName name="VAS075_F_Apskaitospriet541NuotekuSurinkimas">'Forma 6'!$J$109</definedName>
    <definedName name="VAS075_F_Apskaitospriet542NuotekuValymas">'Forma 6'!$K$109</definedName>
    <definedName name="VAS075_F_Apskaitospriet543NuotekuDumblo">'Forma 6'!$L$109</definedName>
    <definedName name="VAS075_F_Apskaitospriet54IsViso">'Forma 6'!$I$109</definedName>
    <definedName name="VAS075_F_Apskaitospriet55PavirsiniuNuoteku">'Forma 6'!$M$109</definedName>
    <definedName name="VAS075_F_Apskaitospriet56KitosReguliuojamosios">'Forma 6'!$N$109</definedName>
    <definedName name="VAS075_F_Apskaitospriet57KitosVeiklos">'Forma 6'!$Q$109</definedName>
    <definedName name="VAS075_F_Apskaitospriet5Apskaitosveikla1">'Forma 6'!$O$109</definedName>
    <definedName name="VAS075_F_Apskaitospriet5Kitareguliuoja1">'Forma 6'!$P$109</definedName>
    <definedName name="VAS075_F_Bendraipaskirs11IS">'Forma 6'!$D$96</definedName>
    <definedName name="VAS075_F_Bendraipaskirs131GeriamojoVandens">'Forma 6'!$F$96</definedName>
    <definedName name="VAS075_F_Bendraipaskirs132GeriamojoVandens">'Forma 6'!$G$96</definedName>
    <definedName name="VAS075_F_Bendraipaskirs133GeriamojoVandens">'Forma 6'!$H$96</definedName>
    <definedName name="VAS075_F_Bendraipaskirs13IsViso">'Forma 6'!$E$96</definedName>
    <definedName name="VAS075_F_Bendraipaskirs141NuotekuSurinkimas">'Forma 6'!$J$96</definedName>
    <definedName name="VAS075_F_Bendraipaskirs142NuotekuValymas">'Forma 6'!$K$96</definedName>
    <definedName name="VAS075_F_Bendraipaskirs143NuotekuDumblo">'Forma 6'!$L$96</definedName>
    <definedName name="VAS075_F_Bendraipaskirs14IsViso">'Forma 6'!$I$96</definedName>
    <definedName name="VAS075_F_Bendraipaskirs15PavirsiniuNuoteku">'Forma 6'!$M$96</definedName>
    <definedName name="VAS075_F_Bendraipaskirs16KitosReguliuojamosios">'Forma 6'!$N$96</definedName>
    <definedName name="VAS075_F_Bendraipaskirs17KitosVeiklos">'Forma 6'!$Q$96</definedName>
    <definedName name="VAS075_F_Bendraipaskirs1Apskaitosveikla1">'Forma 6'!$O$96</definedName>
    <definedName name="VAS075_F_Bendraipaskirs1Kitareguliuoja1">'Forma 6'!$P$96</definedName>
    <definedName name="VAS075_F_Cpunktui101IS">'Forma 6'!$D$81</definedName>
    <definedName name="VAS075_F_Cpunktui1031GeriamojoVandens">'Forma 6'!$F$81</definedName>
    <definedName name="VAS075_F_Cpunktui1032GeriamojoVandens">'Forma 6'!$G$81</definedName>
    <definedName name="VAS075_F_Cpunktui1033GeriamojoVandens">'Forma 6'!$H$81</definedName>
    <definedName name="VAS075_F_Cpunktui103IsViso">'Forma 6'!$E$81</definedName>
    <definedName name="VAS075_F_Cpunktui1041NuotekuSurinkimas">'Forma 6'!$J$81</definedName>
    <definedName name="VAS075_F_Cpunktui1042NuotekuValymas">'Forma 6'!$K$81</definedName>
    <definedName name="VAS075_F_Cpunktui1043NuotekuDumblo">'Forma 6'!$L$81</definedName>
    <definedName name="VAS075_F_Cpunktui104IsViso">'Forma 6'!$I$81</definedName>
    <definedName name="VAS075_F_Cpunktui105PavirsiniuNuoteku">'Forma 6'!$M$81</definedName>
    <definedName name="VAS075_F_Cpunktui106KitosReguliuojamosios">'Forma 6'!$N$81</definedName>
    <definedName name="VAS075_F_Cpunktui107KitosVeiklos">'Forma 6'!$Q$81</definedName>
    <definedName name="VAS075_F_Cpunktui10Apskaitosveikla1">'Forma 6'!$O$81</definedName>
    <definedName name="VAS075_F_Cpunktui10Kitareguliuoja1">'Forma 6'!$P$81</definedName>
    <definedName name="VAS075_F_Cpunktui111IS">'Forma 6'!$D$82</definedName>
    <definedName name="VAS075_F_Cpunktui1131GeriamojoVandens">'Forma 6'!$F$82</definedName>
    <definedName name="VAS075_F_Cpunktui1132GeriamojoVandens">'Forma 6'!$G$82</definedName>
    <definedName name="VAS075_F_Cpunktui1133GeriamojoVandens">'Forma 6'!$H$82</definedName>
    <definedName name="VAS075_F_Cpunktui113IsViso">'Forma 6'!$E$82</definedName>
    <definedName name="VAS075_F_Cpunktui1141NuotekuSurinkimas">'Forma 6'!$J$82</definedName>
    <definedName name="VAS075_F_Cpunktui1142NuotekuValymas">'Forma 6'!$K$82</definedName>
    <definedName name="VAS075_F_Cpunktui1143NuotekuDumblo">'Forma 6'!$L$82</definedName>
    <definedName name="VAS075_F_Cpunktui114IsViso">'Forma 6'!$I$82</definedName>
    <definedName name="VAS075_F_Cpunktui115PavirsiniuNuoteku">'Forma 6'!$M$82</definedName>
    <definedName name="VAS075_F_Cpunktui116KitosReguliuojamosios">'Forma 6'!$N$82</definedName>
    <definedName name="VAS075_F_Cpunktui117KitosVeiklos">'Forma 6'!$Q$82</definedName>
    <definedName name="VAS075_F_Cpunktui11Apskaitosveikla1">'Forma 6'!$O$82</definedName>
    <definedName name="VAS075_F_Cpunktui11Kitareguliuoja1">'Forma 6'!$P$82</definedName>
    <definedName name="VAS075_F_Cpunktui121IS">'Forma 6'!$D$83</definedName>
    <definedName name="VAS075_F_Cpunktui1231GeriamojoVandens">'Forma 6'!$F$83</definedName>
    <definedName name="VAS075_F_Cpunktui1232GeriamojoVandens">'Forma 6'!$G$83</definedName>
    <definedName name="VAS075_F_Cpunktui1233GeriamojoVandens">'Forma 6'!$H$83</definedName>
    <definedName name="VAS075_F_Cpunktui123IsViso">'Forma 6'!$E$83</definedName>
    <definedName name="VAS075_F_Cpunktui1241NuotekuSurinkimas">'Forma 6'!$J$83</definedName>
    <definedName name="VAS075_F_Cpunktui1242NuotekuValymas">'Forma 6'!$K$83</definedName>
    <definedName name="VAS075_F_Cpunktui1243NuotekuDumblo">'Forma 6'!$L$83</definedName>
    <definedName name="VAS075_F_Cpunktui124IsViso">'Forma 6'!$I$83</definedName>
    <definedName name="VAS075_F_Cpunktui125PavirsiniuNuoteku">'Forma 6'!$M$83</definedName>
    <definedName name="VAS075_F_Cpunktui126KitosReguliuojamosios">'Forma 6'!$N$83</definedName>
    <definedName name="VAS075_F_Cpunktui127KitosVeiklos">'Forma 6'!$Q$83</definedName>
    <definedName name="VAS075_F_Cpunktui12Apskaitosveikla1">'Forma 6'!$O$83</definedName>
    <definedName name="VAS075_F_Cpunktui12Kitareguliuoja1">'Forma 6'!$P$83</definedName>
    <definedName name="VAS075_F_Cpunktui131IS">'Forma 6'!$D$84</definedName>
    <definedName name="VAS075_F_Cpunktui1331GeriamojoVandens">'Forma 6'!$F$84</definedName>
    <definedName name="VAS075_F_Cpunktui1332GeriamojoVandens">'Forma 6'!$G$84</definedName>
    <definedName name="VAS075_F_Cpunktui1333GeriamojoVandens">'Forma 6'!$H$84</definedName>
    <definedName name="VAS075_F_Cpunktui133IsViso">'Forma 6'!$E$84</definedName>
    <definedName name="VAS075_F_Cpunktui1341NuotekuSurinkimas">'Forma 6'!$J$84</definedName>
    <definedName name="VAS075_F_Cpunktui1342NuotekuValymas">'Forma 6'!$K$84</definedName>
    <definedName name="VAS075_F_Cpunktui1343NuotekuDumblo">'Forma 6'!$L$84</definedName>
    <definedName name="VAS075_F_Cpunktui134IsViso">'Forma 6'!$I$84</definedName>
    <definedName name="VAS075_F_Cpunktui135PavirsiniuNuoteku">'Forma 6'!$M$84</definedName>
    <definedName name="VAS075_F_Cpunktui136KitosReguliuojamosios">'Forma 6'!$N$84</definedName>
    <definedName name="VAS075_F_Cpunktui137KitosVeiklos">'Forma 6'!$Q$84</definedName>
    <definedName name="VAS075_F_Cpunktui13Apskaitosveikla1">'Forma 6'!$O$84</definedName>
    <definedName name="VAS075_F_Cpunktui13Kitareguliuoja1">'Forma 6'!$P$84</definedName>
    <definedName name="VAS075_F_Cpunktui141IS">'Forma 6'!$D$85</definedName>
    <definedName name="VAS075_F_Cpunktui1431GeriamojoVandens">'Forma 6'!$F$85</definedName>
    <definedName name="VAS075_F_Cpunktui1432GeriamojoVandens">'Forma 6'!$G$85</definedName>
    <definedName name="VAS075_F_Cpunktui1433GeriamojoVandens">'Forma 6'!$H$85</definedName>
    <definedName name="VAS075_F_Cpunktui143IsViso">'Forma 6'!$E$85</definedName>
    <definedName name="VAS075_F_Cpunktui1441NuotekuSurinkimas">'Forma 6'!$J$85</definedName>
    <definedName name="VAS075_F_Cpunktui1442NuotekuValymas">'Forma 6'!$K$85</definedName>
    <definedName name="VAS075_F_Cpunktui1443NuotekuDumblo">'Forma 6'!$L$85</definedName>
    <definedName name="VAS075_F_Cpunktui144IsViso">'Forma 6'!$I$85</definedName>
    <definedName name="VAS075_F_Cpunktui145PavirsiniuNuoteku">'Forma 6'!$M$85</definedName>
    <definedName name="VAS075_F_Cpunktui146KitosReguliuojamosios">'Forma 6'!$N$85</definedName>
    <definedName name="VAS075_F_Cpunktui147KitosVeiklos">'Forma 6'!$Q$85</definedName>
    <definedName name="VAS075_F_Cpunktui14Apskaitosveikla1">'Forma 6'!$O$85</definedName>
    <definedName name="VAS075_F_Cpunktui14Kitareguliuoja1">'Forma 6'!$P$85</definedName>
    <definedName name="VAS075_F_Cpunktui151IS">'Forma 6'!$D$86</definedName>
    <definedName name="VAS075_F_Cpunktui1531GeriamojoVandens">'Forma 6'!$F$86</definedName>
    <definedName name="VAS075_F_Cpunktui1532GeriamojoVandens">'Forma 6'!$G$86</definedName>
    <definedName name="VAS075_F_Cpunktui1533GeriamojoVandens">'Forma 6'!$H$86</definedName>
    <definedName name="VAS075_F_Cpunktui153IsViso">'Forma 6'!$E$86</definedName>
    <definedName name="VAS075_F_Cpunktui1541NuotekuSurinkimas">'Forma 6'!$J$86</definedName>
    <definedName name="VAS075_F_Cpunktui1542NuotekuValymas">'Forma 6'!$K$86</definedName>
    <definedName name="VAS075_F_Cpunktui1543NuotekuDumblo">'Forma 6'!$L$86</definedName>
    <definedName name="VAS075_F_Cpunktui154IsViso">'Forma 6'!$I$86</definedName>
    <definedName name="VAS075_F_Cpunktui155PavirsiniuNuoteku">'Forma 6'!$M$86</definedName>
    <definedName name="VAS075_F_Cpunktui156KitosReguliuojamosios">'Forma 6'!$N$86</definedName>
    <definedName name="VAS075_F_Cpunktui157KitosVeiklos">'Forma 6'!$Q$86</definedName>
    <definedName name="VAS075_F_Cpunktui15Apskaitosveikla1">'Forma 6'!$O$86</definedName>
    <definedName name="VAS075_F_Cpunktui15Kitareguliuoja1">'Forma 6'!$P$86</definedName>
    <definedName name="VAS075_F_Cpunktui161IS">'Forma 6'!$D$87</definedName>
    <definedName name="VAS075_F_Cpunktui1631GeriamojoVandens">'Forma 6'!$F$87</definedName>
    <definedName name="VAS075_F_Cpunktui1632GeriamojoVandens">'Forma 6'!$G$87</definedName>
    <definedName name="VAS075_F_Cpunktui1633GeriamojoVandens">'Forma 6'!$H$87</definedName>
    <definedName name="VAS075_F_Cpunktui163IsViso">'Forma 6'!$E$87</definedName>
    <definedName name="VAS075_F_Cpunktui1641NuotekuSurinkimas">'Forma 6'!$J$87</definedName>
    <definedName name="VAS075_F_Cpunktui1642NuotekuValymas">'Forma 6'!$K$87</definedName>
    <definedName name="VAS075_F_Cpunktui1643NuotekuDumblo">'Forma 6'!$L$87</definedName>
    <definedName name="VAS075_F_Cpunktui164IsViso">'Forma 6'!$I$87</definedName>
    <definedName name="VAS075_F_Cpunktui165PavirsiniuNuoteku">'Forma 6'!$M$87</definedName>
    <definedName name="VAS075_F_Cpunktui166KitosReguliuojamosios">'Forma 6'!$N$87</definedName>
    <definedName name="VAS075_F_Cpunktui167KitosVeiklos">'Forma 6'!$Q$87</definedName>
    <definedName name="VAS075_F_Cpunktui16Apskaitosveikla1">'Forma 6'!$O$87</definedName>
    <definedName name="VAS075_F_Cpunktui16Kitareguliuoja1">'Forma 6'!$P$87</definedName>
    <definedName name="VAS075_F_Cpunktui171IS">'Forma 6'!$D$88</definedName>
    <definedName name="VAS075_F_Cpunktui1731GeriamojoVandens">'Forma 6'!$F$88</definedName>
    <definedName name="VAS075_F_Cpunktui1732GeriamojoVandens">'Forma 6'!$G$88</definedName>
    <definedName name="VAS075_F_Cpunktui1733GeriamojoVandens">'Forma 6'!$H$88</definedName>
    <definedName name="VAS075_F_Cpunktui173IsViso">'Forma 6'!$E$88</definedName>
    <definedName name="VAS075_F_Cpunktui1741NuotekuSurinkimas">'Forma 6'!$J$88</definedName>
    <definedName name="VAS075_F_Cpunktui1742NuotekuValymas">'Forma 6'!$K$88</definedName>
    <definedName name="VAS075_F_Cpunktui1743NuotekuDumblo">'Forma 6'!$L$88</definedName>
    <definedName name="VAS075_F_Cpunktui174IsViso">'Forma 6'!$I$88</definedName>
    <definedName name="VAS075_F_Cpunktui175PavirsiniuNuoteku">'Forma 6'!$M$88</definedName>
    <definedName name="VAS075_F_Cpunktui176KitosReguliuojamosios">'Forma 6'!$N$88</definedName>
    <definedName name="VAS075_F_Cpunktui177KitosVeiklos">'Forma 6'!$Q$88</definedName>
    <definedName name="VAS075_F_Cpunktui17Apskaitosveikla1">'Forma 6'!$O$88</definedName>
    <definedName name="VAS075_F_Cpunktui17Kitareguliuoja1">'Forma 6'!$P$88</definedName>
    <definedName name="VAS075_F_Cpunktui181IS">'Forma 6'!$D$89</definedName>
    <definedName name="VAS075_F_Cpunktui1831GeriamojoVandens">'Forma 6'!$F$89</definedName>
    <definedName name="VAS075_F_Cpunktui1832GeriamojoVandens">'Forma 6'!$G$89</definedName>
    <definedName name="VAS075_F_Cpunktui1833GeriamojoVandens">'Forma 6'!$H$89</definedName>
    <definedName name="VAS075_F_Cpunktui183IsViso">'Forma 6'!$E$89</definedName>
    <definedName name="VAS075_F_Cpunktui1841NuotekuSurinkimas">'Forma 6'!$J$89</definedName>
    <definedName name="VAS075_F_Cpunktui1842NuotekuValymas">'Forma 6'!$K$89</definedName>
    <definedName name="VAS075_F_Cpunktui1843NuotekuDumblo">'Forma 6'!$L$89</definedName>
    <definedName name="VAS075_F_Cpunktui184IsViso">'Forma 6'!$I$89</definedName>
    <definedName name="VAS075_F_Cpunktui185PavirsiniuNuoteku">'Forma 6'!$M$89</definedName>
    <definedName name="VAS075_F_Cpunktui186KitosReguliuojamosios">'Forma 6'!$N$89</definedName>
    <definedName name="VAS075_F_Cpunktui187KitosVeiklos">'Forma 6'!$Q$89</definedName>
    <definedName name="VAS075_F_Cpunktui18Apskaitosveikla1">'Forma 6'!$O$89</definedName>
    <definedName name="VAS075_F_Cpunktui18Kitareguliuoja1">'Forma 6'!$P$89</definedName>
    <definedName name="VAS075_F_Cpunktui191IS">'Forma 6'!$D$90</definedName>
    <definedName name="VAS075_F_Cpunktui1931GeriamojoVandens">'Forma 6'!$F$90</definedName>
    <definedName name="VAS075_F_Cpunktui1932GeriamojoVandens">'Forma 6'!$G$90</definedName>
    <definedName name="VAS075_F_Cpunktui1933GeriamojoVandens">'Forma 6'!$H$90</definedName>
    <definedName name="VAS075_F_Cpunktui193IsViso">'Forma 6'!$E$90</definedName>
    <definedName name="VAS075_F_Cpunktui1941NuotekuSurinkimas">'Forma 6'!$J$90</definedName>
    <definedName name="VAS075_F_Cpunktui1942NuotekuValymas">'Forma 6'!$K$90</definedName>
    <definedName name="VAS075_F_Cpunktui1943NuotekuDumblo">'Forma 6'!$L$90</definedName>
    <definedName name="VAS075_F_Cpunktui194IsViso">'Forma 6'!$I$90</definedName>
    <definedName name="VAS075_F_Cpunktui195PavirsiniuNuoteku">'Forma 6'!$M$90</definedName>
    <definedName name="VAS075_F_Cpunktui196KitosReguliuojamosios">'Forma 6'!$N$90</definedName>
    <definedName name="VAS075_F_Cpunktui197KitosVeiklos">'Forma 6'!$Q$90</definedName>
    <definedName name="VAS075_F_Cpunktui19Apskaitosveikla1">'Forma 6'!$O$90</definedName>
    <definedName name="VAS075_F_Cpunktui19Kitareguliuoja1">'Forma 6'!$P$90</definedName>
    <definedName name="VAS075_F_Cpunktui201IS">'Forma 6'!$D$91</definedName>
    <definedName name="VAS075_F_Cpunktui2031GeriamojoVandens">'Forma 6'!$F$91</definedName>
    <definedName name="VAS075_F_Cpunktui2032GeriamojoVandens">'Forma 6'!$G$91</definedName>
    <definedName name="VAS075_F_Cpunktui2033GeriamojoVandens">'Forma 6'!$H$91</definedName>
    <definedName name="VAS075_F_Cpunktui203IsViso">'Forma 6'!$E$91</definedName>
    <definedName name="VAS075_F_Cpunktui2041NuotekuSurinkimas">'Forma 6'!$J$91</definedName>
    <definedName name="VAS075_F_Cpunktui2042NuotekuValymas">'Forma 6'!$K$91</definedName>
    <definedName name="VAS075_F_Cpunktui2043NuotekuDumblo">'Forma 6'!$L$91</definedName>
    <definedName name="VAS075_F_Cpunktui204IsViso">'Forma 6'!$I$91</definedName>
    <definedName name="VAS075_F_Cpunktui205PavirsiniuNuoteku">'Forma 6'!$M$91</definedName>
    <definedName name="VAS075_F_Cpunktui206KitosReguliuojamosios">'Forma 6'!$N$91</definedName>
    <definedName name="VAS075_F_Cpunktui207KitosVeiklos">'Forma 6'!$Q$91</definedName>
    <definedName name="VAS075_F_Cpunktui20Apskaitosveikla1">'Forma 6'!$O$91</definedName>
    <definedName name="VAS075_F_Cpunktui20Kitareguliuoja1">'Forma 6'!$P$91</definedName>
    <definedName name="VAS075_F_Cpunktui211IS">'Forma 6'!$D$92</definedName>
    <definedName name="VAS075_F_Cpunktui2131GeriamojoVandens">'Forma 6'!$F$92</definedName>
    <definedName name="VAS075_F_Cpunktui2132GeriamojoVandens">'Forma 6'!$G$92</definedName>
    <definedName name="VAS075_F_Cpunktui2133GeriamojoVandens">'Forma 6'!$H$92</definedName>
    <definedName name="VAS075_F_Cpunktui213IsViso">'Forma 6'!$E$92</definedName>
    <definedName name="VAS075_F_Cpunktui2141NuotekuSurinkimas">'Forma 6'!$J$92</definedName>
    <definedName name="VAS075_F_Cpunktui2142NuotekuValymas">'Forma 6'!$K$92</definedName>
    <definedName name="VAS075_F_Cpunktui2143NuotekuDumblo">'Forma 6'!$L$92</definedName>
    <definedName name="VAS075_F_Cpunktui214IsViso">'Forma 6'!$I$92</definedName>
    <definedName name="VAS075_F_Cpunktui215PavirsiniuNuoteku">'Forma 6'!$M$92</definedName>
    <definedName name="VAS075_F_Cpunktui216KitosReguliuojamosios">'Forma 6'!$N$92</definedName>
    <definedName name="VAS075_F_Cpunktui217KitosVeiklos">'Forma 6'!$Q$92</definedName>
    <definedName name="VAS075_F_Cpunktui21Apskaitosveikla1">'Forma 6'!$O$92</definedName>
    <definedName name="VAS075_F_Cpunktui21Kitareguliuoja1">'Forma 6'!$P$92</definedName>
    <definedName name="VAS075_F_Cpunktui221IS">'Forma 6'!$D$93</definedName>
    <definedName name="VAS075_F_Cpunktui2231GeriamojoVandens">'Forma 6'!$F$93</definedName>
    <definedName name="VAS075_F_Cpunktui2232GeriamojoVandens">'Forma 6'!$G$93</definedName>
    <definedName name="VAS075_F_Cpunktui2233GeriamojoVandens">'Forma 6'!$H$93</definedName>
    <definedName name="VAS075_F_Cpunktui223IsViso">'Forma 6'!$E$93</definedName>
    <definedName name="VAS075_F_Cpunktui2241NuotekuSurinkimas">'Forma 6'!$J$93</definedName>
    <definedName name="VAS075_F_Cpunktui2242NuotekuValymas">'Forma 6'!$K$93</definedName>
    <definedName name="VAS075_F_Cpunktui2243NuotekuDumblo">'Forma 6'!$L$93</definedName>
    <definedName name="VAS075_F_Cpunktui224IsViso">'Forma 6'!$I$93</definedName>
    <definedName name="VAS075_F_Cpunktui225PavirsiniuNuoteku">'Forma 6'!$M$93</definedName>
    <definedName name="VAS075_F_Cpunktui226KitosReguliuojamosios">'Forma 6'!$N$93</definedName>
    <definedName name="VAS075_F_Cpunktui227KitosVeiklos">'Forma 6'!$Q$93</definedName>
    <definedName name="VAS075_F_Cpunktui22Apskaitosveikla1">'Forma 6'!$O$93</definedName>
    <definedName name="VAS075_F_Cpunktui22Kitareguliuoja1">'Forma 6'!$P$93</definedName>
    <definedName name="VAS075_F_Cpunktui231IS">'Forma 6'!$D$94</definedName>
    <definedName name="VAS075_F_Cpunktui2331GeriamojoVandens">'Forma 6'!$F$94</definedName>
    <definedName name="VAS075_F_Cpunktui2332GeriamojoVandens">'Forma 6'!$G$94</definedName>
    <definedName name="VAS075_F_Cpunktui2333GeriamojoVandens">'Forma 6'!$H$94</definedName>
    <definedName name="VAS075_F_Cpunktui233IsViso">'Forma 6'!$E$94</definedName>
    <definedName name="VAS075_F_Cpunktui2341NuotekuSurinkimas">'Forma 6'!$J$94</definedName>
    <definedName name="VAS075_F_Cpunktui2342NuotekuValymas">'Forma 6'!$K$94</definedName>
    <definedName name="VAS075_F_Cpunktui2343NuotekuDumblo">'Forma 6'!$L$94</definedName>
    <definedName name="VAS075_F_Cpunktui234IsViso">'Forma 6'!$I$94</definedName>
    <definedName name="VAS075_F_Cpunktui235PavirsiniuNuoteku">'Forma 6'!$M$94</definedName>
    <definedName name="VAS075_F_Cpunktui236KitosReguliuojamosios">'Forma 6'!$N$94</definedName>
    <definedName name="VAS075_F_Cpunktui237KitosVeiklos">'Forma 6'!$Q$94</definedName>
    <definedName name="VAS075_F_Cpunktui23Apskaitosveikla1">'Forma 6'!$O$94</definedName>
    <definedName name="VAS075_F_Cpunktui23Kitareguliuoja1">'Forma 6'!$P$94</definedName>
    <definedName name="VAS075_F_Cpunktui241IS">'Forma 6'!$D$95</definedName>
    <definedName name="VAS075_F_Cpunktui2431GeriamojoVandens">'Forma 6'!$F$95</definedName>
    <definedName name="VAS075_F_Cpunktui2432GeriamojoVandens">'Forma 6'!$G$95</definedName>
    <definedName name="VAS075_F_Cpunktui2433GeriamojoVandens">'Forma 6'!$H$95</definedName>
    <definedName name="VAS075_F_Cpunktui243IsViso">'Forma 6'!$E$95</definedName>
    <definedName name="VAS075_F_Cpunktui2441NuotekuSurinkimas">'Forma 6'!$J$95</definedName>
    <definedName name="VAS075_F_Cpunktui2442NuotekuValymas">'Forma 6'!$K$95</definedName>
    <definedName name="VAS075_F_Cpunktui2443NuotekuDumblo">'Forma 6'!$L$95</definedName>
    <definedName name="VAS075_F_Cpunktui244IsViso">'Forma 6'!$I$95</definedName>
    <definedName name="VAS075_F_Cpunktui245PavirsiniuNuoteku">'Forma 6'!$M$95</definedName>
    <definedName name="VAS075_F_Cpunktui246KitosReguliuojamosios">'Forma 6'!$N$95</definedName>
    <definedName name="VAS075_F_Cpunktui247KitosVeiklos">'Forma 6'!$Q$95</definedName>
    <definedName name="VAS075_F_Cpunktui24Apskaitosveikla1">'Forma 6'!$O$95</definedName>
    <definedName name="VAS075_F_Cpunktui24Kitareguliuoja1">'Forma 6'!$P$95</definedName>
    <definedName name="VAS075_F_Cpunktui91IS">'Forma 6'!$D$80</definedName>
    <definedName name="VAS075_F_Cpunktui931GeriamojoVandens">'Forma 6'!$F$80</definedName>
    <definedName name="VAS075_F_Cpunktui932GeriamojoVandens">'Forma 6'!$G$80</definedName>
    <definedName name="VAS075_F_Cpunktui933GeriamojoVandens">'Forma 6'!$H$80</definedName>
    <definedName name="VAS075_F_Cpunktui93IsViso">'Forma 6'!$E$80</definedName>
    <definedName name="VAS075_F_Cpunktui941NuotekuSurinkimas">'Forma 6'!$J$80</definedName>
    <definedName name="VAS075_F_Cpunktui942NuotekuValymas">'Forma 6'!$K$80</definedName>
    <definedName name="VAS075_F_Cpunktui943NuotekuDumblo">'Forma 6'!$L$80</definedName>
    <definedName name="VAS075_F_Cpunktui94IsViso">'Forma 6'!$I$80</definedName>
    <definedName name="VAS075_F_Cpunktui95PavirsiniuNuoteku">'Forma 6'!$M$80</definedName>
    <definedName name="VAS075_F_Cpunktui96KitosReguliuojamosios">'Forma 6'!$N$80</definedName>
    <definedName name="VAS075_F_Cpunktui97KitosVeiklos">'Forma 6'!$Q$80</definedName>
    <definedName name="VAS075_F_Cpunktui9Apskaitosveikla1">'Forma 6'!$O$80</definedName>
    <definedName name="VAS075_F_Cpunktui9Kitareguliuoja1">'Forma 6'!$P$80</definedName>
    <definedName name="VAS075_F_Epunktui101IS">'Forma 6'!$D$128</definedName>
    <definedName name="VAS075_F_Epunktui1031GeriamojoVandens">'Forma 6'!$F$128</definedName>
    <definedName name="VAS075_F_Epunktui1032GeriamojoVandens">'Forma 6'!$G$128</definedName>
    <definedName name="VAS075_F_Epunktui1033GeriamojoVandens">'Forma 6'!$H$128</definedName>
    <definedName name="VAS075_F_Epunktui103IsViso">'Forma 6'!$E$128</definedName>
    <definedName name="VAS075_F_Epunktui1041NuotekuSurinkimas">'Forma 6'!$J$128</definedName>
    <definedName name="VAS075_F_Epunktui1042NuotekuValymas">'Forma 6'!$K$128</definedName>
    <definedName name="VAS075_F_Epunktui1043NuotekuDumblo">'Forma 6'!$L$128</definedName>
    <definedName name="VAS075_F_Epunktui104IsViso">'Forma 6'!$I$128</definedName>
    <definedName name="VAS075_F_Epunktui105PavirsiniuNuoteku">'Forma 6'!$M$128</definedName>
    <definedName name="VAS075_F_Epunktui106KitosReguliuojamosios">'Forma 6'!$N$128</definedName>
    <definedName name="VAS075_F_Epunktui107KitosVeiklos">'Forma 6'!$Q$128</definedName>
    <definedName name="VAS075_F_Epunktui10Apskaitosveikla1">'Forma 6'!$O$128</definedName>
    <definedName name="VAS075_F_Epunktui10Kitareguliuoja1">'Forma 6'!$P$128</definedName>
    <definedName name="VAS075_F_Epunktui111IS">'Forma 6'!$D$129</definedName>
    <definedName name="VAS075_F_Epunktui1131GeriamojoVandens">'Forma 6'!$F$129</definedName>
    <definedName name="VAS075_F_Epunktui1132GeriamojoVandens">'Forma 6'!$G$129</definedName>
    <definedName name="VAS075_F_Epunktui1133GeriamojoVandens">'Forma 6'!$H$129</definedName>
    <definedName name="VAS075_F_Epunktui113IsViso">'Forma 6'!$E$129</definedName>
    <definedName name="VAS075_F_Epunktui1141NuotekuSurinkimas">'Forma 6'!$J$129</definedName>
    <definedName name="VAS075_F_Epunktui1142NuotekuValymas">'Forma 6'!$K$129</definedName>
    <definedName name="VAS075_F_Epunktui1143NuotekuDumblo">'Forma 6'!$L$129</definedName>
    <definedName name="VAS075_F_Epunktui114IsViso">'Forma 6'!$I$129</definedName>
    <definedName name="VAS075_F_Epunktui115PavirsiniuNuoteku">'Forma 6'!$M$129</definedName>
    <definedName name="VAS075_F_Epunktui116KitosReguliuojamosios">'Forma 6'!$N$129</definedName>
    <definedName name="VAS075_F_Epunktui117KitosVeiklos">'Forma 6'!$Q$129</definedName>
    <definedName name="VAS075_F_Epunktui11Apskaitosveikla1">'Forma 6'!$O$129</definedName>
    <definedName name="VAS075_F_Epunktui11IS">'Forma 6'!$D$119</definedName>
    <definedName name="VAS075_F_Epunktui11Kitareguliuoja1">'Forma 6'!$P$129</definedName>
    <definedName name="VAS075_F_Epunktui121IS">'Forma 6'!$D$130</definedName>
    <definedName name="VAS075_F_Epunktui1231GeriamojoVandens">'Forma 6'!$F$130</definedName>
    <definedName name="VAS075_F_Epunktui1232GeriamojoVandens">'Forma 6'!$G$130</definedName>
    <definedName name="VAS075_F_Epunktui1233GeriamojoVandens">'Forma 6'!$H$130</definedName>
    <definedName name="VAS075_F_Epunktui123IsViso">'Forma 6'!$E$130</definedName>
    <definedName name="VAS075_F_Epunktui1241NuotekuSurinkimas">'Forma 6'!$J$130</definedName>
    <definedName name="VAS075_F_Epunktui1242NuotekuValymas">'Forma 6'!$K$130</definedName>
    <definedName name="VAS075_F_Epunktui1243NuotekuDumblo">'Forma 6'!$L$130</definedName>
    <definedName name="VAS075_F_Epunktui124IsViso">'Forma 6'!$I$130</definedName>
    <definedName name="VAS075_F_Epunktui125PavirsiniuNuoteku">'Forma 6'!$M$130</definedName>
    <definedName name="VAS075_F_Epunktui126KitosReguliuojamosios">'Forma 6'!$N$130</definedName>
    <definedName name="VAS075_F_Epunktui127KitosVeiklos">'Forma 6'!$Q$130</definedName>
    <definedName name="VAS075_F_Epunktui12Apskaitosveikla1">'Forma 6'!$O$130</definedName>
    <definedName name="VAS075_F_Epunktui12Kitareguliuoja1">'Forma 6'!$P$130</definedName>
    <definedName name="VAS075_F_Epunktui131GeriamojoVandens">'Forma 6'!$F$119</definedName>
    <definedName name="VAS075_F_Epunktui131IS">'Forma 6'!$D$131</definedName>
    <definedName name="VAS075_F_Epunktui132GeriamojoVandens">'Forma 6'!$G$119</definedName>
    <definedName name="VAS075_F_Epunktui1331GeriamojoVandens">'Forma 6'!$F$131</definedName>
    <definedName name="VAS075_F_Epunktui1332GeriamojoVandens">'Forma 6'!$G$131</definedName>
    <definedName name="VAS075_F_Epunktui1333GeriamojoVandens">'Forma 6'!$H$131</definedName>
    <definedName name="VAS075_F_Epunktui133GeriamojoVandens">'Forma 6'!$H$119</definedName>
    <definedName name="VAS075_F_Epunktui133IsViso">'Forma 6'!$E$131</definedName>
    <definedName name="VAS075_F_Epunktui1341NuotekuSurinkimas">'Forma 6'!$J$131</definedName>
    <definedName name="VAS075_F_Epunktui1342NuotekuValymas">'Forma 6'!$K$131</definedName>
    <definedName name="VAS075_F_Epunktui1343NuotekuDumblo">'Forma 6'!$L$131</definedName>
    <definedName name="VAS075_F_Epunktui134IsViso">'Forma 6'!$I$131</definedName>
    <definedName name="VAS075_F_Epunktui135PavirsiniuNuoteku">'Forma 6'!$M$131</definedName>
    <definedName name="VAS075_F_Epunktui136KitosReguliuojamosios">'Forma 6'!$N$131</definedName>
    <definedName name="VAS075_F_Epunktui137KitosVeiklos">'Forma 6'!$Q$131</definedName>
    <definedName name="VAS075_F_Epunktui13Apskaitosveikla1">'Forma 6'!$O$131</definedName>
    <definedName name="VAS075_F_Epunktui13IsViso">'Forma 6'!$E$119</definedName>
    <definedName name="VAS075_F_Epunktui13Kitareguliuoja1">'Forma 6'!$P$131</definedName>
    <definedName name="VAS075_F_Epunktui141IS">'Forma 6'!$D$132</definedName>
    <definedName name="VAS075_F_Epunktui141NuotekuSurinkimas">'Forma 6'!$J$119</definedName>
    <definedName name="VAS075_F_Epunktui142NuotekuValymas">'Forma 6'!$K$119</definedName>
    <definedName name="VAS075_F_Epunktui1431GeriamojoVandens">'Forma 6'!$F$132</definedName>
    <definedName name="VAS075_F_Epunktui1432GeriamojoVandens">'Forma 6'!$G$132</definedName>
    <definedName name="VAS075_F_Epunktui1433GeriamojoVandens">'Forma 6'!$H$132</definedName>
    <definedName name="VAS075_F_Epunktui143IsViso">'Forma 6'!$E$132</definedName>
    <definedName name="VAS075_F_Epunktui143NuotekuDumblo">'Forma 6'!$L$119</definedName>
    <definedName name="VAS075_F_Epunktui1441NuotekuSurinkimas">'Forma 6'!$J$132</definedName>
    <definedName name="VAS075_F_Epunktui1442NuotekuValymas">'Forma 6'!$K$132</definedName>
    <definedName name="VAS075_F_Epunktui1443NuotekuDumblo">'Forma 6'!$L$132</definedName>
    <definedName name="VAS075_F_Epunktui144IsViso">'Forma 6'!$I$132</definedName>
    <definedName name="VAS075_F_Epunktui145PavirsiniuNuoteku">'Forma 6'!$M$132</definedName>
    <definedName name="VAS075_F_Epunktui146KitosReguliuojamosios">'Forma 6'!$N$132</definedName>
    <definedName name="VAS075_F_Epunktui147KitosVeiklos">'Forma 6'!$Q$132</definedName>
    <definedName name="VAS075_F_Epunktui14Apskaitosveikla1">'Forma 6'!$O$132</definedName>
    <definedName name="VAS075_F_Epunktui14IsViso">'Forma 6'!$I$119</definedName>
    <definedName name="VAS075_F_Epunktui14Kitareguliuoja1">'Forma 6'!$P$132</definedName>
    <definedName name="VAS075_F_Epunktui151IS">'Forma 6'!$D$133</definedName>
    <definedName name="VAS075_F_Epunktui1531GeriamojoVandens">'Forma 6'!$F$133</definedName>
    <definedName name="VAS075_F_Epunktui1532GeriamojoVandens">'Forma 6'!$G$133</definedName>
    <definedName name="VAS075_F_Epunktui1533GeriamojoVandens">'Forma 6'!$H$133</definedName>
    <definedName name="VAS075_F_Epunktui153IsViso">'Forma 6'!$E$133</definedName>
    <definedName name="VAS075_F_Epunktui1541NuotekuSurinkimas">'Forma 6'!$J$133</definedName>
    <definedName name="VAS075_F_Epunktui1542NuotekuValymas">'Forma 6'!$K$133</definedName>
    <definedName name="VAS075_F_Epunktui1543NuotekuDumblo">'Forma 6'!$L$133</definedName>
    <definedName name="VAS075_F_Epunktui154IsViso">'Forma 6'!$I$133</definedName>
    <definedName name="VAS075_F_Epunktui155PavirsiniuNuoteku">'Forma 6'!$M$133</definedName>
    <definedName name="VAS075_F_Epunktui156KitosReguliuojamosios">'Forma 6'!$N$133</definedName>
    <definedName name="VAS075_F_Epunktui157KitosVeiklos">'Forma 6'!$Q$133</definedName>
    <definedName name="VAS075_F_Epunktui15Apskaitosveikla1">'Forma 6'!$O$133</definedName>
    <definedName name="VAS075_F_Epunktui15Kitareguliuoja1">'Forma 6'!$P$133</definedName>
    <definedName name="VAS075_F_Epunktui15PavirsiniuNuoteku">'Forma 6'!$M$119</definedName>
    <definedName name="VAS075_F_Epunktui16KitosReguliuojamosios">'Forma 6'!$N$119</definedName>
    <definedName name="VAS075_F_Epunktui17KitosVeiklos">'Forma 6'!$Q$119</definedName>
    <definedName name="VAS075_F_Epunktui1Apskaitosveikla1">'Forma 6'!$O$119</definedName>
    <definedName name="VAS075_F_Epunktui1Kitareguliuoja1">'Forma 6'!$P$119</definedName>
    <definedName name="VAS075_F_Epunktui21IS">'Forma 6'!$D$120</definedName>
    <definedName name="VAS075_F_Epunktui231GeriamojoVandens">'Forma 6'!$F$120</definedName>
    <definedName name="VAS075_F_Epunktui232GeriamojoVandens">'Forma 6'!$G$120</definedName>
    <definedName name="VAS075_F_Epunktui233GeriamojoVandens">'Forma 6'!$H$120</definedName>
    <definedName name="VAS075_F_Epunktui23IsViso">'Forma 6'!$E$120</definedName>
    <definedName name="VAS075_F_Epunktui241NuotekuSurinkimas">'Forma 6'!$J$120</definedName>
    <definedName name="VAS075_F_Epunktui242NuotekuValymas">'Forma 6'!$K$120</definedName>
    <definedName name="VAS075_F_Epunktui243NuotekuDumblo">'Forma 6'!$L$120</definedName>
    <definedName name="VAS075_F_Epunktui24IsViso">'Forma 6'!$I$120</definedName>
    <definedName name="VAS075_F_Epunktui25PavirsiniuNuoteku">'Forma 6'!$M$120</definedName>
    <definedName name="VAS075_F_Epunktui26KitosReguliuojamosios">'Forma 6'!$N$120</definedName>
    <definedName name="VAS075_F_Epunktui27KitosVeiklos">'Forma 6'!$Q$120</definedName>
    <definedName name="VAS075_F_Epunktui2Apskaitosveikla1">'Forma 6'!$O$120</definedName>
    <definedName name="VAS075_F_Epunktui2Kitareguliuoja1">'Forma 6'!$P$120</definedName>
    <definedName name="VAS075_F_Epunktui31IS">'Forma 6'!$D$121</definedName>
    <definedName name="VAS075_F_Epunktui331GeriamojoVandens">'Forma 6'!$F$121</definedName>
    <definedName name="VAS075_F_Epunktui332GeriamojoVandens">'Forma 6'!$G$121</definedName>
    <definedName name="VAS075_F_Epunktui333GeriamojoVandens">'Forma 6'!$H$121</definedName>
    <definedName name="VAS075_F_Epunktui33IsViso">'Forma 6'!$E$121</definedName>
    <definedName name="VAS075_F_Epunktui341NuotekuSurinkimas">'Forma 6'!$J$121</definedName>
    <definedName name="VAS075_F_Epunktui342NuotekuValymas">'Forma 6'!$K$121</definedName>
    <definedName name="VAS075_F_Epunktui343NuotekuDumblo">'Forma 6'!$L$121</definedName>
    <definedName name="VAS075_F_Epunktui34IsViso">'Forma 6'!$I$121</definedName>
    <definedName name="VAS075_F_Epunktui35PavirsiniuNuoteku">'Forma 6'!$M$121</definedName>
    <definedName name="VAS075_F_Epunktui36KitosReguliuojamosios">'Forma 6'!$N$121</definedName>
    <definedName name="VAS075_F_Epunktui37KitosVeiklos">'Forma 6'!$Q$121</definedName>
    <definedName name="VAS075_F_Epunktui3Apskaitosveikla1">'Forma 6'!$O$121</definedName>
    <definedName name="VAS075_F_Epunktui3Kitareguliuoja1">'Forma 6'!$P$121</definedName>
    <definedName name="VAS075_F_Epunktui41IS">'Forma 6'!$D$122</definedName>
    <definedName name="VAS075_F_Epunktui431GeriamojoVandens">'Forma 6'!$F$122</definedName>
    <definedName name="VAS075_F_Epunktui432GeriamojoVandens">'Forma 6'!$G$122</definedName>
    <definedName name="VAS075_F_Epunktui433GeriamojoVandens">'Forma 6'!$H$122</definedName>
    <definedName name="VAS075_F_Epunktui43IsViso">'Forma 6'!$E$122</definedName>
    <definedName name="VAS075_F_Epunktui441NuotekuSurinkimas">'Forma 6'!$J$122</definedName>
    <definedName name="VAS075_F_Epunktui442NuotekuValymas">'Forma 6'!$K$122</definedName>
    <definedName name="VAS075_F_Epunktui443NuotekuDumblo">'Forma 6'!$L$122</definedName>
    <definedName name="VAS075_F_Epunktui44IsViso">'Forma 6'!$I$122</definedName>
    <definedName name="VAS075_F_Epunktui45PavirsiniuNuoteku">'Forma 6'!$M$122</definedName>
    <definedName name="VAS075_F_Epunktui46KitosReguliuojamosios">'Forma 6'!$N$122</definedName>
    <definedName name="VAS075_F_Epunktui47KitosVeiklos">'Forma 6'!$Q$122</definedName>
    <definedName name="VAS075_F_Epunktui4Apskaitosveikla1">'Forma 6'!$O$122</definedName>
    <definedName name="VAS075_F_Epunktui4Kitareguliuoja1">'Forma 6'!$P$122</definedName>
    <definedName name="VAS075_F_Epunktui51IS">'Forma 6'!$D$123</definedName>
    <definedName name="VAS075_F_Epunktui531GeriamojoVandens">'Forma 6'!$F$123</definedName>
    <definedName name="VAS075_F_Epunktui532GeriamojoVandens">'Forma 6'!$G$123</definedName>
    <definedName name="VAS075_F_Epunktui533GeriamojoVandens">'Forma 6'!$H$123</definedName>
    <definedName name="VAS075_F_Epunktui53IsViso">'Forma 6'!$E$123</definedName>
    <definedName name="VAS075_F_Epunktui541NuotekuSurinkimas">'Forma 6'!$J$123</definedName>
    <definedName name="VAS075_F_Epunktui542NuotekuValymas">'Forma 6'!$K$123</definedName>
    <definedName name="VAS075_F_Epunktui543NuotekuDumblo">'Forma 6'!$L$123</definedName>
    <definedName name="VAS075_F_Epunktui54IsViso">'Forma 6'!$I$123</definedName>
    <definedName name="VAS075_F_Epunktui55PavirsiniuNuoteku">'Forma 6'!$M$123</definedName>
    <definedName name="VAS075_F_Epunktui56KitosReguliuojamosios">'Forma 6'!$N$123</definedName>
    <definedName name="VAS075_F_Epunktui57KitosVeiklos">'Forma 6'!$Q$123</definedName>
    <definedName name="VAS075_F_Epunktui5Apskaitosveikla1">'Forma 6'!$O$123</definedName>
    <definedName name="VAS075_F_Epunktui5Kitareguliuoja1">'Forma 6'!$P$123</definedName>
    <definedName name="VAS075_F_Epunktui61IS">'Forma 6'!$D$124</definedName>
    <definedName name="VAS075_F_Epunktui631GeriamojoVandens">'Forma 6'!$F$124</definedName>
    <definedName name="VAS075_F_Epunktui632GeriamojoVandens">'Forma 6'!$G$124</definedName>
    <definedName name="VAS075_F_Epunktui633GeriamojoVandens">'Forma 6'!$H$124</definedName>
    <definedName name="VAS075_F_Epunktui63IsViso">'Forma 6'!$E$124</definedName>
    <definedName name="VAS075_F_Epunktui641NuotekuSurinkimas">'Forma 6'!$J$124</definedName>
    <definedName name="VAS075_F_Epunktui642NuotekuValymas">'Forma 6'!$K$124</definedName>
    <definedName name="VAS075_F_Epunktui643NuotekuDumblo">'Forma 6'!$L$124</definedName>
    <definedName name="VAS075_F_Epunktui64IsViso">'Forma 6'!$I$124</definedName>
    <definedName name="VAS075_F_Epunktui65PavirsiniuNuoteku">'Forma 6'!$M$124</definedName>
    <definedName name="VAS075_F_Epunktui66KitosReguliuojamosios">'Forma 6'!$N$124</definedName>
    <definedName name="VAS075_F_Epunktui67KitosVeiklos">'Forma 6'!$Q$124</definedName>
    <definedName name="VAS075_F_Epunktui6Apskaitosveikla1">'Forma 6'!$O$124</definedName>
    <definedName name="VAS075_F_Epunktui6Kitareguliuoja1">'Forma 6'!$P$124</definedName>
    <definedName name="VAS075_F_Epunktui71IS">'Forma 6'!$D$125</definedName>
    <definedName name="VAS075_F_Epunktui731GeriamojoVandens">'Forma 6'!$F$125</definedName>
    <definedName name="VAS075_F_Epunktui732GeriamojoVandens">'Forma 6'!$G$125</definedName>
    <definedName name="VAS075_F_Epunktui733GeriamojoVandens">'Forma 6'!$H$125</definedName>
    <definedName name="VAS075_F_Epunktui73IsViso">'Forma 6'!$E$125</definedName>
    <definedName name="VAS075_F_Epunktui741NuotekuSurinkimas">'Forma 6'!$J$125</definedName>
    <definedName name="VAS075_F_Epunktui742NuotekuValymas">'Forma 6'!$K$125</definedName>
    <definedName name="VAS075_F_Epunktui743NuotekuDumblo">'Forma 6'!$L$125</definedName>
    <definedName name="VAS075_F_Epunktui74IsViso">'Forma 6'!$I$125</definedName>
    <definedName name="VAS075_F_Epunktui75PavirsiniuNuoteku">'Forma 6'!$M$125</definedName>
    <definedName name="VAS075_F_Epunktui76KitosReguliuojamosios">'Forma 6'!$N$125</definedName>
    <definedName name="VAS075_F_Epunktui77KitosVeiklos">'Forma 6'!$Q$125</definedName>
    <definedName name="VAS075_F_Epunktui7Apskaitosveikla1">'Forma 6'!$O$125</definedName>
    <definedName name="VAS075_F_Epunktui7Kitareguliuoja1">'Forma 6'!$P$125</definedName>
    <definedName name="VAS075_F_Epunktui81IS">'Forma 6'!$D$126</definedName>
    <definedName name="VAS075_F_Epunktui831GeriamojoVandens">'Forma 6'!$F$126</definedName>
    <definedName name="VAS075_F_Epunktui832GeriamojoVandens">'Forma 6'!$G$126</definedName>
    <definedName name="VAS075_F_Epunktui833GeriamojoVandens">'Forma 6'!$H$126</definedName>
    <definedName name="VAS075_F_Epunktui83IsViso">'Forma 6'!$E$126</definedName>
    <definedName name="VAS075_F_Epunktui841NuotekuSurinkimas">'Forma 6'!$J$126</definedName>
    <definedName name="VAS075_F_Epunktui842NuotekuValymas">'Forma 6'!$K$126</definedName>
    <definedName name="VAS075_F_Epunktui843NuotekuDumblo">'Forma 6'!$L$126</definedName>
    <definedName name="VAS075_F_Epunktui84IsViso">'Forma 6'!$I$126</definedName>
    <definedName name="VAS075_F_Epunktui85PavirsiniuNuoteku">'Forma 6'!$M$126</definedName>
    <definedName name="VAS075_F_Epunktui86KitosReguliuojamosios">'Forma 6'!$N$126</definedName>
    <definedName name="VAS075_F_Epunktui87KitosVeiklos">'Forma 6'!$Q$126</definedName>
    <definedName name="VAS075_F_Epunktui8Apskaitosveikla1">'Forma 6'!$O$126</definedName>
    <definedName name="VAS075_F_Epunktui8Kitareguliuoja1">'Forma 6'!$P$126</definedName>
    <definedName name="VAS075_F_Epunktui91IS">'Forma 6'!$D$127</definedName>
    <definedName name="VAS075_F_Epunktui931GeriamojoVandens">'Forma 6'!$F$127</definedName>
    <definedName name="VAS075_F_Epunktui932GeriamojoVandens">'Forma 6'!$G$127</definedName>
    <definedName name="VAS075_F_Epunktui933GeriamojoVandens">'Forma 6'!$H$127</definedName>
    <definedName name="VAS075_F_Epunktui93IsViso">'Forma 6'!$E$127</definedName>
    <definedName name="VAS075_F_Epunktui941NuotekuSurinkimas">'Forma 6'!$J$127</definedName>
    <definedName name="VAS075_F_Epunktui942NuotekuValymas">'Forma 6'!$K$127</definedName>
    <definedName name="VAS075_F_Epunktui943NuotekuDumblo">'Forma 6'!$L$127</definedName>
    <definedName name="VAS075_F_Epunktui94IsViso">'Forma 6'!$I$127</definedName>
    <definedName name="VAS075_F_Epunktui95PavirsiniuNuoteku">'Forma 6'!$M$127</definedName>
    <definedName name="VAS075_F_Epunktui96KitosReguliuojamosios">'Forma 6'!$N$127</definedName>
    <definedName name="VAS075_F_Epunktui97KitosVeiklos">'Forma 6'!$Q$127</definedName>
    <definedName name="VAS075_F_Epunktui9Apskaitosveikla1">'Forma 6'!$O$127</definedName>
    <definedName name="VAS075_F_Epunktui9Kitareguliuoja1">'Forma 6'!$P$127</definedName>
    <definedName name="VAS075_F_Irankiaimatavi21IS">'Forma 6'!$D$25</definedName>
    <definedName name="VAS075_F_Irankiaimatavi231GeriamojoVandens">'Forma 6'!$F$25</definedName>
    <definedName name="VAS075_F_Irankiaimatavi232GeriamojoVandens">'Forma 6'!$G$25</definedName>
    <definedName name="VAS075_F_Irankiaimatavi233GeriamojoVandens">'Forma 6'!$H$25</definedName>
    <definedName name="VAS075_F_Irankiaimatavi23IsViso">'Forma 6'!$E$25</definedName>
    <definedName name="VAS075_F_Irankiaimatavi241NuotekuSurinkimas">'Forma 6'!$J$25</definedName>
    <definedName name="VAS075_F_Irankiaimatavi242NuotekuValymas">'Forma 6'!$K$25</definedName>
    <definedName name="VAS075_F_Irankiaimatavi243NuotekuDumblo">'Forma 6'!$L$25</definedName>
    <definedName name="VAS075_F_Irankiaimatavi24IsViso">'Forma 6'!$I$25</definedName>
    <definedName name="VAS075_F_Irankiaimatavi25PavirsiniuNuoteku">'Forma 6'!$M$25</definedName>
    <definedName name="VAS075_F_Irankiaimatavi26KitosReguliuojamosios">'Forma 6'!$N$25</definedName>
    <definedName name="VAS075_F_Irankiaimatavi27KitosVeiklos">'Forma 6'!$Q$25</definedName>
    <definedName name="VAS075_F_Irankiaimatavi2Apskaitosveikla1">'Forma 6'!$O$25</definedName>
    <definedName name="VAS075_F_Irankiaimatavi2Kitareguliuoja1">'Forma 6'!$P$25</definedName>
    <definedName name="VAS075_F_Irankiaimatavi31IS">'Forma 6'!$D$48</definedName>
    <definedName name="VAS075_F_Irankiaimatavi331GeriamojoVandens">'Forma 6'!$F$48</definedName>
    <definedName name="VAS075_F_Irankiaimatavi332GeriamojoVandens">'Forma 6'!$G$48</definedName>
    <definedName name="VAS075_F_Irankiaimatavi333GeriamojoVandens">'Forma 6'!$H$48</definedName>
    <definedName name="VAS075_F_Irankiaimatavi33IsViso">'Forma 6'!$E$48</definedName>
    <definedName name="VAS075_F_Irankiaimatavi341NuotekuSurinkimas">'Forma 6'!$J$48</definedName>
    <definedName name="VAS075_F_Irankiaimatavi342NuotekuValymas">'Forma 6'!$K$48</definedName>
    <definedName name="VAS075_F_Irankiaimatavi343NuotekuDumblo">'Forma 6'!$L$48</definedName>
    <definedName name="VAS075_F_Irankiaimatavi34IsViso">'Forma 6'!$I$48</definedName>
    <definedName name="VAS075_F_Irankiaimatavi35PavirsiniuNuoteku">'Forma 6'!$M$48</definedName>
    <definedName name="VAS075_F_Irankiaimatavi36KitosReguliuojamosios">'Forma 6'!$N$48</definedName>
    <definedName name="VAS075_F_Irankiaimatavi37KitosVeiklos">'Forma 6'!$Q$48</definedName>
    <definedName name="VAS075_F_Irankiaimatavi3Apskaitosveikla1">'Forma 6'!$O$48</definedName>
    <definedName name="VAS075_F_Irankiaimatavi3Kitareguliuoja1">'Forma 6'!$P$48</definedName>
    <definedName name="VAS075_F_Irankiaimatavi41IS">'Forma 6'!$D$71</definedName>
    <definedName name="VAS075_F_Irankiaimatavi431GeriamojoVandens">'Forma 6'!$F$71</definedName>
    <definedName name="VAS075_F_Irankiaimatavi432GeriamojoVandens">'Forma 6'!$G$71</definedName>
    <definedName name="VAS075_F_Irankiaimatavi433GeriamojoVandens">'Forma 6'!$H$71</definedName>
    <definedName name="VAS075_F_Irankiaimatavi43IsViso">'Forma 6'!$E$71</definedName>
    <definedName name="VAS075_F_Irankiaimatavi441NuotekuSurinkimas">'Forma 6'!$J$71</definedName>
    <definedName name="VAS075_F_Irankiaimatavi442NuotekuValymas">'Forma 6'!$K$71</definedName>
    <definedName name="VAS075_F_Irankiaimatavi443NuotekuDumblo">'Forma 6'!$L$71</definedName>
    <definedName name="VAS075_F_Irankiaimatavi44IsViso">'Forma 6'!$I$71</definedName>
    <definedName name="VAS075_F_Irankiaimatavi45PavirsiniuNuoteku">'Forma 6'!$M$71</definedName>
    <definedName name="VAS075_F_Irankiaimatavi46KitosReguliuojamosios">'Forma 6'!$N$71</definedName>
    <definedName name="VAS075_F_Irankiaimatavi47KitosVeiklos">'Forma 6'!$Q$71</definedName>
    <definedName name="VAS075_F_Irankiaimatavi4Apskaitosveikla1">'Forma 6'!$O$71</definedName>
    <definedName name="VAS075_F_Irankiaimatavi4Kitareguliuoja1">'Forma 6'!$P$71</definedName>
    <definedName name="VAS075_F_Irankiaimatavi51IS">'Forma 6'!$D$110</definedName>
    <definedName name="VAS075_F_Irankiaimatavi531GeriamojoVandens">'Forma 6'!$F$110</definedName>
    <definedName name="VAS075_F_Irankiaimatavi532GeriamojoVandens">'Forma 6'!$G$110</definedName>
    <definedName name="VAS075_F_Irankiaimatavi533GeriamojoVandens">'Forma 6'!$H$110</definedName>
    <definedName name="VAS075_F_Irankiaimatavi53IsViso">'Forma 6'!$E$110</definedName>
    <definedName name="VAS075_F_Irankiaimatavi541NuotekuSurinkimas">'Forma 6'!$J$110</definedName>
    <definedName name="VAS075_F_Irankiaimatavi542NuotekuValymas">'Forma 6'!$K$110</definedName>
    <definedName name="VAS075_F_Irankiaimatavi543NuotekuDumblo">'Forma 6'!$L$110</definedName>
    <definedName name="VAS075_F_Irankiaimatavi54IsViso">'Forma 6'!$I$110</definedName>
    <definedName name="VAS075_F_Irankiaimatavi55PavirsiniuNuoteku">'Forma 6'!$M$110</definedName>
    <definedName name="VAS075_F_Irankiaimatavi56KitosReguliuojamosios">'Forma 6'!$N$110</definedName>
    <definedName name="VAS075_F_Irankiaimatavi57KitosVeiklos">'Forma 6'!$Q$110</definedName>
    <definedName name="VAS075_F_Irankiaimatavi5Apskaitosveikla1">'Forma 6'!$O$110</definedName>
    <definedName name="VAS075_F_Irankiaimatavi5Kitareguliuoja1">'Forma 6'!$P$110</definedName>
    <definedName name="VAS075_F_Irasyti10Apskaitosveikla1">'Forma 6'!$O$115</definedName>
    <definedName name="VAS075_F_Irasyti10Kitareguliuoja1">'Forma 6'!$P$115</definedName>
    <definedName name="VAS075_F_Irasyti11Apskaitosveikla1">'Forma 6'!$O$116</definedName>
    <definedName name="VAS075_F_Irasyti11Kitareguliuoja1">'Forma 6'!$P$116</definedName>
    <definedName name="VAS075_F_Irasyti12Apskaitosveikla1">'Forma 6'!$O$117</definedName>
    <definedName name="VAS075_F_Irasyti12Kitareguliuoja1">'Forma 6'!$P$117</definedName>
    <definedName name="VAS075_F_Irasyti1Apskaitosveikla1">'Forma 6'!$O$30</definedName>
    <definedName name="VAS075_F_Irasyti1Kitareguliuoja1">'Forma 6'!$P$30</definedName>
    <definedName name="VAS075_F_Irasyti2Apskaitosveikla1">'Forma 6'!$O$31</definedName>
    <definedName name="VAS075_F_Irasyti2Kitareguliuoja1">'Forma 6'!$P$31</definedName>
    <definedName name="VAS075_F_Irasyti3Apskaitosveikla1">'Forma 6'!$O$32</definedName>
    <definedName name="VAS075_F_Irasyti3Kitareguliuoja1">'Forma 6'!$P$32</definedName>
    <definedName name="VAS075_F_Irasyti4Apskaitosveikla1">'Forma 6'!$O$53</definedName>
    <definedName name="VAS075_F_Irasyti4Kitareguliuoja1">'Forma 6'!$P$53</definedName>
    <definedName name="VAS075_F_Irasyti5Apskaitosveikla1">'Forma 6'!$O$54</definedName>
    <definedName name="VAS075_F_Irasyti5Kitareguliuoja1">'Forma 6'!$P$54</definedName>
    <definedName name="VAS075_F_Irasyti6Apskaitosveikla1">'Forma 6'!$O$55</definedName>
    <definedName name="VAS075_F_Irasyti6Kitareguliuoja1">'Forma 6'!$P$55</definedName>
    <definedName name="VAS075_F_Irasyti7Apskaitosveikla1">'Forma 6'!$O$76</definedName>
    <definedName name="VAS075_F_Irasyti7Kitareguliuoja1">'Forma 6'!$P$76</definedName>
    <definedName name="VAS075_F_Irasyti8Apskaitosveikla1">'Forma 6'!$O$77</definedName>
    <definedName name="VAS075_F_Irasyti8Kitareguliuoja1">'Forma 6'!$P$77</definedName>
    <definedName name="VAS075_F_Irasyti9Apskaitosveikla1">'Forma 6'!$O$78</definedName>
    <definedName name="VAS075_F_Irasyti9Kitareguliuoja1">'Forma 6'!$P$78</definedName>
    <definedName name="VAS075_F_Keliaiaikstele21IS">'Forma 6'!$D$17</definedName>
    <definedName name="VAS075_F_Keliaiaikstele231GeriamojoVandens">'Forma 6'!$F$17</definedName>
    <definedName name="VAS075_F_Keliaiaikstele232GeriamojoVandens">'Forma 6'!$G$17</definedName>
    <definedName name="VAS075_F_Keliaiaikstele233GeriamojoVandens">'Forma 6'!$H$17</definedName>
    <definedName name="VAS075_F_Keliaiaikstele23IsViso">'Forma 6'!$E$17</definedName>
    <definedName name="VAS075_F_Keliaiaikstele241NuotekuSurinkimas">'Forma 6'!$J$17</definedName>
    <definedName name="VAS075_F_Keliaiaikstele242NuotekuValymas">'Forma 6'!$K$17</definedName>
    <definedName name="VAS075_F_Keliaiaikstele243NuotekuDumblo">'Forma 6'!$L$17</definedName>
    <definedName name="VAS075_F_Keliaiaikstele24IsViso">'Forma 6'!$I$17</definedName>
    <definedName name="VAS075_F_Keliaiaikstele25PavirsiniuNuoteku">'Forma 6'!$M$17</definedName>
    <definedName name="VAS075_F_Keliaiaikstele26KitosReguliuojamosios">'Forma 6'!$N$17</definedName>
    <definedName name="VAS075_F_Keliaiaikstele27KitosVeiklos">'Forma 6'!$Q$17</definedName>
    <definedName name="VAS075_F_Keliaiaikstele2Apskaitosveikla1">'Forma 6'!$O$17</definedName>
    <definedName name="VAS075_F_Keliaiaikstele2Kitareguliuoja1">'Forma 6'!$P$17</definedName>
    <definedName name="VAS075_F_Keliaiaikstele31IS">'Forma 6'!$D$40</definedName>
    <definedName name="VAS075_F_Keliaiaikstele331GeriamojoVandens">'Forma 6'!$F$40</definedName>
    <definedName name="VAS075_F_Keliaiaikstele332GeriamojoVandens">'Forma 6'!$G$40</definedName>
    <definedName name="VAS075_F_Keliaiaikstele333GeriamojoVandens">'Forma 6'!$H$40</definedName>
    <definedName name="VAS075_F_Keliaiaikstele33IsViso">'Forma 6'!$E$40</definedName>
    <definedName name="VAS075_F_Keliaiaikstele341NuotekuSurinkimas">'Forma 6'!$J$40</definedName>
    <definedName name="VAS075_F_Keliaiaikstele342NuotekuValymas">'Forma 6'!$K$40</definedName>
    <definedName name="VAS075_F_Keliaiaikstele343NuotekuDumblo">'Forma 6'!$L$40</definedName>
    <definedName name="VAS075_F_Keliaiaikstele34IsViso">'Forma 6'!$I$40</definedName>
    <definedName name="VAS075_F_Keliaiaikstele35PavirsiniuNuoteku">'Forma 6'!$M$40</definedName>
    <definedName name="VAS075_F_Keliaiaikstele36KitosReguliuojamosios">'Forma 6'!$N$40</definedName>
    <definedName name="VAS075_F_Keliaiaikstele37KitosVeiklos">'Forma 6'!$Q$40</definedName>
    <definedName name="VAS075_F_Keliaiaikstele3Apskaitosveikla1">'Forma 6'!$O$40</definedName>
    <definedName name="VAS075_F_Keliaiaikstele3Kitareguliuoja1">'Forma 6'!$P$40</definedName>
    <definedName name="VAS075_F_Keliaiaikstele41IS">'Forma 6'!$D$63</definedName>
    <definedName name="VAS075_F_Keliaiaikstele431GeriamojoVandens">'Forma 6'!$F$63</definedName>
    <definedName name="VAS075_F_Keliaiaikstele432GeriamojoVandens">'Forma 6'!$G$63</definedName>
    <definedName name="VAS075_F_Keliaiaikstele433GeriamojoVandens">'Forma 6'!$H$63</definedName>
    <definedName name="VAS075_F_Keliaiaikstele43IsViso">'Forma 6'!$E$63</definedName>
    <definedName name="VAS075_F_Keliaiaikstele441NuotekuSurinkimas">'Forma 6'!$J$63</definedName>
    <definedName name="VAS075_F_Keliaiaikstele442NuotekuValymas">'Forma 6'!$K$63</definedName>
    <definedName name="VAS075_F_Keliaiaikstele443NuotekuDumblo">'Forma 6'!$L$63</definedName>
    <definedName name="VAS075_F_Keliaiaikstele44IsViso">'Forma 6'!$I$63</definedName>
    <definedName name="VAS075_F_Keliaiaikstele45PavirsiniuNuoteku">'Forma 6'!$M$63</definedName>
    <definedName name="VAS075_F_Keliaiaikstele46KitosReguliuojamosios">'Forma 6'!$N$63</definedName>
    <definedName name="VAS075_F_Keliaiaikstele47KitosVeiklos">'Forma 6'!$Q$63</definedName>
    <definedName name="VAS075_F_Keliaiaikstele4Apskaitosveikla1">'Forma 6'!$O$63</definedName>
    <definedName name="VAS075_F_Keliaiaikstele4Kitareguliuoja1">'Forma 6'!$P$63</definedName>
    <definedName name="VAS075_F_Keliaiaikstele51IS">'Forma 6'!$D$103</definedName>
    <definedName name="VAS075_F_Keliaiaikstele531GeriamojoVandens">'Forma 6'!$F$103</definedName>
    <definedName name="VAS075_F_Keliaiaikstele532GeriamojoVandens">'Forma 6'!$G$103</definedName>
    <definedName name="VAS075_F_Keliaiaikstele533GeriamojoVandens">'Forma 6'!$H$103</definedName>
    <definedName name="VAS075_F_Keliaiaikstele53IsViso">'Forma 6'!$E$103</definedName>
    <definedName name="VAS075_F_Keliaiaikstele541NuotekuSurinkimas">'Forma 6'!$J$103</definedName>
    <definedName name="VAS075_F_Keliaiaikstele542NuotekuValymas">'Forma 6'!$K$103</definedName>
    <definedName name="VAS075_F_Keliaiaikstele543NuotekuDumblo">'Forma 6'!$L$103</definedName>
    <definedName name="VAS075_F_Keliaiaikstele54IsViso">'Forma 6'!$I$103</definedName>
    <definedName name="VAS075_F_Keliaiaikstele55PavirsiniuNuoteku">'Forma 6'!$M$103</definedName>
    <definedName name="VAS075_F_Keliaiaikstele56KitosReguliuojamosios">'Forma 6'!$N$103</definedName>
    <definedName name="VAS075_F_Keliaiaikstele57KitosVeiklos">'Forma 6'!$Q$103</definedName>
    <definedName name="VAS075_F_Keliaiaikstele5Apskaitosveikla1">'Forma 6'!$O$103</definedName>
    <definedName name="VAS075_F_Keliaiaikstele5Kitareguliuoja1">'Forma 6'!$P$103</definedName>
    <definedName name="VAS075_F_Kitairanga11IS">'Forma 6'!$D$107</definedName>
    <definedName name="VAS075_F_Kitairanga131GeriamojoVandens">'Forma 6'!$F$107</definedName>
    <definedName name="VAS075_F_Kitairanga132GeriamojoVandens">'Forma 6'!$G$107</definedName>
    <definedName name="VAS075_F_Kitairanga133GeriamojoVandens">'Forma 6'!$H$107</definedName>
    <definedName name="VAS075_F_Kitairanga13IsViso">'Forma 6'!$E$107</definedName>
    <definedName name="VAS075_F_Kitairanga141NuotekuSurinkimas">'Forma 6'!$J$107</definedName>
    <definedName name="VAS075_F_Kitairanga142NuotekuValymas">'Forma 6'!$K$107</definedName>
    <definedName name="VAS075_F_Kitairanga143NuotekuDumblo">'Forma 6'!$L$107</definedName>
    <definedName name="VAS075_F_Kitairanga14IsViso">'Forma 6'!$I$107</definedName>
    <definedName name="VAS075_F_Kitairanga15PavirsiniuNuoteku">'Forma 6'!$M$107</definedName>
    <definedName name="VAS075_F_Kitairanga16KitosReguliuojamosios">'Forma 6'!$N$107</definedName>
    <definedName name="VAS075_F_Kitairanga17KitosVeiklos">'Forma 6'!$Q$107</definedName>
    <definedName name="VAS075_F_Kitairanga1Apskaitosveikla1">'Forma 6'!$O$107</definedName>
    <definedName name="VAS075_F_Kitairanga1Kitareguliuoja1">'Forma 6'!$P$107</definedName>
    <definedName name="VAS075_F_Kitasilgalaiki11IS">'Forma 6'!$D$29</definedName>
    <definedName name="VAS075_F_Kitasilgalaiki131GeriamojoVandens">'Forma 6'!$F$29</definedName>
    <definedName name="VAS075_F_Kitasilgalaiki132GeriamojoVandens">'Forma 6'!$G$29</definedName>
    <definedName name="VAS075_F_Kitasilgalaiki133GeriamojoVandens">'Forma 6'!$H$29</definedName>
    <definedName name="VAS075_F_Kitasilgalaiki13IsViso">'Forma 6'!$E$29</definedName>
    <definedName name="VAS075_F_Kitasilgalaiki141NuotekuSurinkimas">'Forma 6'!$J$29</definedName>
    <definedName name="VAS075_F_Kitasilgalaiki142NuotekuValymas">'Forma 6'!$K$29</definedName>
    <definedName name="VAS075_F_Kitasilgalaiki143NuotekuDumblo">'Forma 6'!$L$29</definedName>
    <definedName name="VAS075_F_Kitasilgalaiki14IsViso">'Forma 6'!$I$29</definedName>
    <definedName name="VAS075_F_Kitasilgalaiki15PavirsiniuNuoteku">'Forma 6'!$M$29</definedName>
    <definedName name="VAS075_F_Kitasilgalaiki16KitosReguliuojamosios">'Forma 6'!$N$29</definedName>
    <definedName name="VAS075_F_Kitasilgalaiki17KitosVeiklos">'Forma 6'!$Q$29</definedName>
    <definedName name="VAS075_F_Kitasilgalaiki1Apskaitosveikla1">'Forma 6'!$O$29</definedName>
    <definedName name="VAS075_F_Kitasilgalaiki1Kitareguliuoja1">'Forma 6'!$P$29</definedName>
    <definedName name="VAS075_F_Kitasilgalaiki21IS">'Forma 6'!$D$52</definedName>
    <definedName name="VAS075_F_Kitasilgalaiki231GeriamojoVandens">'Forma 6'!$F$52</definedName>
    <definedName name="VAS075_F_Kitasilgalaiki232GeriamojoVandens">'Forma 6'!$G$52</definedName>
    <definedName name="VAS075_F_Kitasilgalaiki233GeriamojoVandens">'Forma 6'!$H$52</definedName>
    <definedName name="VAS075_F_Kitasilgalaiki23IsViso">'Forma 6'!$E$52</definedName>
    <definedName name="VAS075_F_Kitasilgalaiki241NuotekuSurinkimas">'Forma 6'!$J$52</definedName>
    <definedName name="VAS075_F_Kitasilgalaiki242NuotekuValymas">'Forma 6'!$K$52</definedName>
    <definedName name="VAS075_F_Kitasilgalaiki243NuotekuDumblo">'Forma 6'!$L$52</definedName>
    <definedName name="VAS075_F_Kitasilgalaiki24IsViso">'Forma 6'!$I$52</definedName>
    <definedName name="VAS075_F_Kitasilgalaiki25PavirsiniuNuoteku">'Forma 6'!$M$52</definedName>
    <definedName name="VAS075_F_Kitasilgalaiki26KitosReguliuojamosios">'Forma 6'!$N$52</definedName>
    <definedName name="VAS075_F_Kitasilgalaiki27KitosVeiklos">'Forma 6'!$Q$52</definedName>
    <definedName name="VAS075_F_Kitasilgalaiki2Apskaitosveikla1">'Forma 6'!$O$52</definedName>
    <definedName name="VAS075_F_Kitasilgalaiki2Kitareguliuoja1">'Forma 6'!$P$52</definedName>
    <definedName name="VAS075_F_Kitasilgalaiki31IS">'Forma 6'!$D$75</definedName>
    <definedName name="VAS075_F_Kitasilgalaiki331GeriamojoVandens">'Forma 6'!$F$75</definedName>
    <definedName name="VAS075_F_Kitasilgalaiki332GeriamojoVandens">'Forma 6'!$G$75</definedName>
    <definedName name="VAS075_F_Kitasilgalaiki333GeriamojoVandens">'Forma 6'!$H$75</definedName>
    <definedName name="VAS075_F_Kitasilgalaiki33IsViso">'Forma 6'!$E$75</definedName>
    <definedName name="VAS075_F_Kitasilgalaiki341NuotekuSurinkimas">'Forma 6'!$J$75</definedName>
    <definedName name="VAS075_F_Kitasilgalaiki342NuotekuValymas">'Forma 6'!$K$75</definedName>
    <definedName name="VAS075_F_Kitasilgalaiki343NuotekuDumblo">'Forma 6'!$L$75</definedName>
    <definedName name="VAS075_F_Kitasilgalaiki34IsViso">'Forma 6'!$I$75</definedName>
    <definedName name="VAS075_F_Kitasilgalaiki35PavirsiniuNuoteku">'Forma 6'!$M$75</definedName>
    <definedName name="VAS075_F_Kitasilgalaiki36KitosReguliuojamosios">'Forma 6'!$N$75</definedName>
    <definedName name="VAS075_F_Kitasilgalaiki37KitosVeiklos">'Forma 6'!$Q$75</definedName>
    <definedName name="VAS075_F_Kitasilgalaiki3Apskaitosveikla1">'Forma 6'!$O$75</definedName>
    <definedName name="VAS075_F_Kitasilgalaiki3Kitareguliuoja1">'Forma 6'!$P$75</definedName>
    <definedName name="VAS075_F_Kitasilgalaiki41IS">'Forma 6'!$D$114</definedName>
    <definedName name="VAS075_F_Kitasilgalaiki431GeriamojoVandens">'Forma 6'!$F$114</definedName>
    <definedName name="VAS075_F_Kitasilgalaiki432GeriamojoVandens">'Forma 6'!$G$114</definedName>
    <definedName name="VAS075_F_Kitasilgalaiki433GeriamojoVandens">'Forma 6'!$H$114</definedName>
    <definedName name="VAS075_F_Kitasilgalaiki43IsViso">'Forma 6'!$E$114</definedName>
    <definedName name="VAS075_F_Kitasilgalaiki441NuotekuSurinkimas">'Forma 6'!$J$114</definedName>
    <definedName name="VAS075_F_Kitasilgalaiki442NuotekuValymas">'Forma 6'!$K$114</definedName>
    <definedName name="VAS075_F_Kitasilgalaiki443NuotekuDumblo">'Forma 6'!$L$114</definedName>
    <definedName name="VAS075_F_Kitasilgalaiki44IsViso">'Forma 6'!$I$114</definedName>
    <definedName name="VAS075_F_Kitasilgalaiki45PavirsiniuNuoteku">'Forma 6'!$M$114</definedName>
    <definedName name="VAS075_F_Kitasilgalaiki46KitosReguliuojamosios">'Forma 6'!$N$114</definedName>
    <definedName name="VAS075_F_Kitasilgalaiki47KitosVeiklos">'Forma 6'!$Q$114</definedName>
    <definedName name="VAS075_F_Kitasilgalaiki4Apskaitosveikla1">'Forma 6'!$O$114</definedName>
    <definedName name="VAS075_F_Kitasilgalaiki4Kitareguliuoja1">'Forma 6'!$P$114</definedName>
    <definedName name="VAS075_F_Kitasnemateria21IS">'Forma 6'!$D$14</definedName>
    <definedName name="VAS075_F_Kitasnemateria231GeriamojoVandens">'Forma 6'!$F$14</definedName>
    <definedName name="VAS075_F_Kitasnemateria232GeriamojoVandens">'Forma 6'!$G$14</definedName>
    <definedName name="VAS075_F_Kitasnemateria233GeriamojoVandens">'Forma 6'!$H$14</definedName>
    <definedName name="VAS075_F_Kitasnemateria23IsViso">'Forma 6'!$E$14</definedName>
    <definedName name="VAS075_F_Kitasnemateria241NuotekuSurinkimas">'Forma 6'!$J$14</definedName>
    <definedName name="VAS075_F_Kitasnemateria242NuotekuValymas">'Forma 6'!$K$14</definedName>
    <definedName name="VAS075_F_Kitasnemateria243NuotekuDumblo">'Forma 6'!$L$14</definedName>
    <definedName name="VAS075_F_Kitasnemateria24IsViso">'Forma 6'!$I$14</definedName>
    <definedName name="VAS075_F_Kitasnemateria25PavirsiniuNuoteku">'Forma 6'!$M$14</definedName>
    <definedName name="VAS075_F_Kitasnemateria26KitosReguliuojamosios">'Forma 6'!$N$14</definedName>
    <definedName name="VAS075_F_Kitasnemateria27KitosVeiklos">'Forma 6'!$Q$14</definedName>
    <definedName name="VAS075_F_Kitasnemateria2Apskaitosveikla1">'Forma 6'!$O$14</definedName>
    <definedName name="VAS075_F_Kitasnemateria2Kitareguliuoja1">'Forma 6'!$P$14</definedName>
    <definedName name="VAS075_F_Kitasnemateria31IS">'Forma 6'!$D$37</definedName>
    <definedName name="VAS075_F_Kitasnemateria331GeriamojoVandens">'Forma 6'!$F$37</definedName>
    <definedName name="VAS075_F_Kitasnemateria332GeriamojoVandens">'Forma 6'!$G$37</definedName>
    <definedName name="VAS075_F_Kitasnemateria333GeriamojoVandens">'Forma 6'!$H$37</definedName>
    <definedName name="VAS075_F_Kitasnemateria33IsViso">'Forma 6'!$E$37</definedName>
    <definedName name="VAS075_F_Kitasnemateria341NuotekuSurinkimas">'Forma 6'!$J$37</definedName>
    <definedName name="VAS075_F_Kitasnemateria342NuotekuValymas">'Forma 6'!$K$37</definedName>
    <definedName name="VAS075_F_Kitasnemateria343NuotekuDumblo">'Forma 6'!$L$37</definedName>
    <definedName name="VAS075_F_Kitasnemateria34IsViso">'Forma 6'!$I$37</definedName>
    <definedName name="VAS075_F_Kitasnemateria35PavirsiniuNuoteku">'Forma 6'!$M$37</definedName>
    <definedName name="VAS075_F_Kitasnemateria36KitosReguliuojamosios">'Forma 6'!$N$37</definedName>
    <definedName name="VAS075_F_Kitasnemateria37KitosVeiklos">'Forma 6'!$Q$37</definedName>
    <definedName name="VAS075_F_Kitasnemateria3Apskaitosveikla1">'Forma 6'!$O$37</definedName>
    <definedName name="VAS075_F_Kitasnemateria3Kitareguliuoja1">'Forma 6'!$P$37</definedName>
    <definedName name="VAS075_F_Kitasnemateria41IS">'Forma 6'!$D$60</definedName>
    <definedName name="VAS075_F_Kitasnemateria431GeriamojoVandens">'Forma 6'!$F$60</definedName>
    <definedName name="VAS075_F_Kitasnemateria432GeriamojoVandens">'Forma 6'!$G$60</definedName>
    <definedName name="VAS075_F_Kitasnemateria433GeriamojoVandens">'Forma 6'!$H$60</definedName>
    <definedName name="VAS075_F_Kitasnemateria43IsViso">'Forma 6'!$E$60</definedName>
    <definedName name="VAS075_F_Kitasnemateria441NuotekuSurinkimas">'Forma 6'!$J$60</definedName>
    <definedName name="VAS075_F_Kitasnemateria442NuotekuValymas">'Forma 6'!$K$60</definedName>
    <definedName name="VAS075_F_Kitasnemateria443NuotekuDumblo">'Forma 6'!$L$60</definedName>
    <definedName name="VAS075_F_Kitasnemateria44IsViso">'Forma 6'!$I$60</definedName>
    <definedName name="VAS075_F_Kitasnemateria45PavirsiniuNuoteku">'Forma 6'!$M$60</definedName>
    <definedName name="VAS075_F_Kitasnemateria46KitosReguliuojamosios">'Forma 6'!$N$60</definedName>
    <definedName name="VAS075_F_Kitasnemateria47KitosVeiklos">'Forma 6'!$Q$60</definedName>
    <definedName name="VAS075_F_Kitasnemateria4Apskaitosveikla1">'Forma 6'!$O$60</definedName>
    <definedName name="VAS075_F_Kitasnemateria4Kitareguliuoja1">'Forma 6'!$P$60</definedName>
    <definedName name="VAS075_F_Kitasnemateria51IS">'Forma 6'!$D$100</definedName>
    <definedName name="VAS075_F_Kitasnemateria531GeriamojoVandens">'Forma 6'!$F$100</definedName>
    <definedName name="VAS075_F_Kitasnemateria532GeriamojoVandens">'Forma 6'!$G$100</definedName>
    <definedName name="VAS075_F_Kitasnemateria533GeriamojoVandens">'Forma 6'!$H$100</definedName>
    <definedName name="VAS075_F_Kitasnemateria53IsViso">'Forma 6'!$E$100</definedName>
    <definedName name="VAS075_F_Kitasnemateria541NuotekuSurinkimas">'Forma 6'!$J$100</definedName>
    <definedName name="VAS075_F_Kitasnemateria542NuotekuValymas">'Forma 6'!$K$100</definedName>
    <definedName name="VAS075_F_Kitasnemateria543NuotekuDumblo">'Forma 6'!$L$100</definedName>
    <definedName name="VAS075_F_Kitasnemateria54IsViso">'Forma 6'!$I$100</definedName>
    <definedName name="VAS075_F_Kitasnemateria55PavirsiniuNuoteku">'Forma 6'!$M$100</definedName>
    <definedName name="VAS075_F_Kitasnemateria56KitosReguliuojamosios">'Forma 6'!$N$100</definedName>
    <definedName name="VAS075_F_Kitasnemateria57KitosVeiklos">'Forma 6'!$Q$100</definedName>
    <definedName name="VAS075_F_Kitasnemateria5Apskaitosveikla1">'Forma 6'!$O$100</definedName>
    <definedName name="VAS075_F_Kitasnemateria5Kitareguliuoja1">'Forma 6'!$P$100</definedName>
    <definedName name="VAS075_F_Kitiirenginiai101IS">'Forma 6'!$D$108</definedName>
    <definedName name="VAS075_F_Kitiirenginiai1031GeriamojoVandens">'Forma 6'!$F$108</definedName>
    <definedName name="VAS075_F_Kitiirenginiai1032GeriamojoVandens">'Forma 6'!$G$108</definedName>
    <definedName name="VAS075_F_Kitiirenginiai1033GeriamojoVandens">'Forma 6'!$H$108</definedName>
    <definedName name="VAS075_F_Kitiirenginiai103IsViso">'Forma 6'!$E$108</definedName>
    <definedName name="VAS075_F_Kitiirenginiai1041NuotekuSurinkimas">'Forma 6'!$J$108</definedName>
    <definedName name="VAS075_F_Kitiirenginiai1042NuotekuValymas">'Forma 6'!$K$108</definedName>
    <definedName name="VAS075_F_Kitiirenginiai1043NuotekuDumblo">'Forma 6'!$L$108</definedName>
    <definedName name="VAS075_F_Kitiirenginiai104IsViso">'Forma 6'!$I$108</definedName>
    <definedName name="VAS075_F_Kitiirenginiai105PavirsiniuNuoteku">'Forma 6'!$M$108</definedName>
    <definedName name="VAS075_F_Kitiirenginiai106KitosReguliuojamosios">'Forma 6'!$N$108</definedName>
    <definedName name="VAS075_F_Kitiirenginiai107KitosVeiklos">'Forma 6'!$Q$108</definedName>
    <definedName name="VAS075_F_Kitiirenginiai10Apskaitosveikla1">'Forma 6'!$O$108</definedName>
    <definedName name="VAS075_F_Kitiirenginiai10Kitareguliuoja1">'Forma 6'!$P$108</definedName>
    <definedName name="VAS075_F_Kitiirenginiai31IS">'Forma 6'!$D$19</definedName>
    <definedName name="VAS075_F_Kitiirenginiai331GeriamojoVandens">'Forma 6'!$F$19</definedName>
    <definedName name="VAS075_F_Kitiirenginiai332GeriamojoVandens">'Forma 6'!$G$19</definedName>
    <definedName name="VAS075_F_Kitiirenginiai333GeriamojoVandens">'Forma 6'!$H$19</definedName>
    <definedName name="VAS075_F_Kitiirenginiai33IsViso">'Forma 6'!$E$19</definedName>
    <definedName name="VAS075_F_Kitiirenginiai341NuotekuSurinkimas">'Forma 6'!$J$19</definedName>
    <definedName name="VAS075_F_Kitiirenginiai342NuotekuValymas">'Forma 6'!$K$19</definedName>
    <definedName name="VAS075_F_Kitiirenginiai343NuotekuDumblo">'Forma 6'!$L$19</definedName>
    <definedName name="VAS075_F_Kitiirenginiai34IsViso">'Forma 6'!$I$19</definedName>
    <definedName name="VAS075_F_Kitiirenginiai35PavirsiniuNuoteku">'Forma 6'!$M$19</definedName>
    <definedName name="VAS075_F_Kitiirenginiai36KitosReguliuojamosios">'Forma 6'!$N$19</definedName>
    <definedName name="VAS075_F_Kitiirenginiai37KitosVeiklos">'Forma 6'!$Q$19</definedName>
    <definedName name="VAS075_F_Kitiirenginiai3Apskaitosveikla1">'Forma 6'!$O$19</definedName>
    <definedName name="VAS075_F_Kitiirenginiai3Kitareguliuoja1">'Forma 6'!$P$19</definedName>
    <definedName name="VAS075_F_Kitiirenginiai41IS">'Forma 6'!$D$23</definedName>
    <definedName name="VAS075_F_Kitiirenginiai431GeriamojoVandens">'Forma 6'!$F$23</definedName>
    <definedName name="VAS075_F_Kitiirenginiai432GeriamojoVandens">'Forma 6'!$G$23</definedName>
    <definedName name="VAS075_F_Kitiirenginiai433GeriamojoVandens">'Forma 6'!$H$23</definedName>
    <definedName name="VAS075_F_Kitiirenginiai43IsViso">'Forma 6'!$E$23</definedName>
    <definedName name="VAS075_F_Kitiirenginiai441NuotekuSurinkimas">'Forma 6'!$J$23</definedName>
    <definedName name="VAS075_F_Kitiirenginiai442NuotekuValymas">'Forma 6'!$K$23</definedName>
    <definedName name="VAS075_F_Kitiirenginiai443NuotekuDumblo">'Forma 6'!$L$23</definedName>
    <definedName name="VAS075_F_Kitiirenginiai44IsViso">'Forma 6'!$I$23</definedName>
    <definedName name="VAS075_F_Kitiirenginiai45PavirsiniuNuoteku">'Forma 6'!$M$23</definedName>
    <definedName name="VAS075_F_Kitiirenginiai46KitosReguliuojamosios">'Forma 6'!$N$23</definedName>
    <definedName name="VAS075_F_Kitiirenginiai47KitosVeiklos">'Forma 6'!$Q$23</definedName>
    <definedName name="VAS075_F_Kitiirenginiai4Apskaitosveikla1">'Forma 6'!$O$23</definedName>
    <definedName name="VAS075_F_Kitiirenginiai4Kitareguliuoja1">'Forma 6'!$P$23</definedName>
    <definedName name="VAS075_F_Kitiirenginiai51IS">'Forma 6'!$D$42</definedName>
    <definedName name="VAS075_F_Kitiirenginiai531GeriamojoVandens">'Forma 6'!$F$42</definedName>
    <definedName name="VAS075_F_Kitiirenginiai532GeriamojoVandens">'Forma 6'!$G$42</definedName>
    <definedName name="VAS075_F_Kitiirenginiai533GeriamojoVandens">'Forma 6'!$H$42</definedName>
    <definedName name="VAS075_F_Kitiirenginiai53IsViso">'Forma 6'!$E$42</definedName>
    <definedName name="VAS075_F_Kitiirenginiai541NuotekuSurinkimas">'Forma 6'!$J$42</definedName>
    <definedName name="VAS075_F_Kitiirenginiai542NuotekuValymas">'Forma 6'!$K$42</definedName>
    <definedName name="VAS075_F_Kitiirenginiai543NuotekuDumblo">'Forma 6'!$L$42</definedName>
    <definedName name="VAS075_F_Kitiirenginiai54IsViso">'Forma 6'!$I$42</definedName>
    <definedName name="VAS075_F_Kitiirenginiai55PavirsiniuNuoteku">'Forma 6'!$M$42</definedName>
    <definedName name="VAS075_F_Kitiirenginiai56KitosReguliuojamosios">'Forma 6'!$N$42</definedName>
    <definedName name="VAS075_F_Kitiirenginiai57KitosVeiklos">'Forma 6'!$Q$42</definedName>
    <definedName name="VAS075_F_Kitiirenginiai5Apskaitosveikla1">'Forma 6'!$O$42</definedName>
    <definedName name="VAS075_F_Kitiirenginiai5Kitareguliuoja1">'Forma 6'!$P$42</definedName>
    <definedName name="VAS075_F_Kitiirenginiai61IS">'Forma 6'!$D$46</definedName>
    <definedName name="VAS075_F_Kitiirenginiai631GeriamojoVandens">'Forma 6'!$F$46</definedName>
    <definedName name="VAS075_F_Kitiirenginiai632GeriamojoVandens">'Forma 6'!$G$46</definedName>
    <definedName name="VAS075_F_Kitiirenginiai633GeriamojoVandens">'Forma 6'!$H$46</definedName>
    <definedName name="VAS075_F_Kitiirenginiai63IsViso">'Forma 6'!$E$46</definedName>
    <definedName name="VAS075_F_Kitiirenginiai641NuotekuSurinkimas">'Forma 6'!$J$46</definedName>
    <definedName name="VAS075_F_Kitiirenginiai642NuotekuValymas">'Forma 6'!$K$46</definedName>
    <definedName name="VAS075_F_Kitiirenginiai643NuotekuDumblo">'Forma 6'!$L$46</definedName>
    <definedName name="VAS075_F_Kitiirenginiai64IsViso">'Forma 6'!$I$46</definedName>
    <definedName name="VAS075_F_Kitiirenginiai65PavirsiniuNuoteku">'Forma 6'!$M$46</definedName>
    <definedName name="VAS075_F_Kitiirenginiai66KitosReguliuojamosios">'Forma 6'!$N$46</definedName>
    <definedName name="VAS075_F_Kitiirenginiai67KitosVeiklos">'Forma 6'!$Q$46</definedName>
    <definedName name="VAS075_F_Kitiirenginiai6Apskaitosveikla1">'Forma 6'!$O$46</definedName>
    <definedName name="VAS075_F_Kitiirenginiai6Kitareguliuoja1">'Forma 6'!$P$46</definedName>
    <definedName name="VAS075_F_Kitiirenginiai71IS">'Forma 6'!$D$65</definedName>
    <definedName name="VAS075_F_Kitiirenginiai731GeriamojoVandens">'Forma 6'!$F$65</definedName>
    <definedName name="VAS075_F_Kitiirenginiai732GeriamojoVandens">'Forma 6'!$G$65</definedName>
    <definedName name="VAS075_F_Kitiirenginiai733GeriamojoVandens">'Forma 6'!$H$65</definedName>
    <definedName name="VAS075_F_Kitiirenginiai73IsViso">'Forma 6'!$E$65</definedName>
    <definedName name="VAS075_F_Kitiirenginiai741NuotekuSurinkimas">'Forma 6'!$J$65</definedName>
    <definedName name="VAS075_F_Kitiirenginiai742NuotekuValymas">'Forma 6'!$K$65</definedName>
    <definedName name="VAS075_F_Kitiirenginiai743NuotekuDumblo">'Forma 6'!$L$65</definedName>
    <definedName name="VAS075_F_Kitiirenginiai74IsViso">'Forma 6'!$I$65</definedName>
    <definedName name="VAS075_F_Kitiirenginiai75PavirsiniuNuoteku">'Forma 6'!$M$65</definedName>
    <definedName name="VAS075_F_Kitiirenginiai76KitosReguliuojamosios">'Forma 6'!$N$65</definedName>
    <definedName name="VAS075_F_Kitiirenginiai77KitosVeiklos">'Forma 6'!$Q$65</definedName>
    <definedName name="VAS075_F_Kitiirenginiai7Apskaitosveikla1">'Forma 6'!$O$65</definedName>
    <definedName name="VAS075_F_Kitiirenginiai7Kitareguliuoja1">'Forma 6'!$P$65</definedName>
    <definedName name="VAS075_F_Kitiirenginiai81IS">'Forma 6'!$D$69</definedName>
    <definedName name="VAS075_F_Kitiirenginiai831GeriamojoVandens">'Forma 6'!$F$69</definedName>
    <definedName name="VAS075_F_Kitiirenginiai832GeriamojoVandens">'Forma 6'!$G$69</definedName>
    <definedName name="VAS075_F_Kitiirenginiai833GeriamojoVandens">'Forma 6'!$H$69</definedName>
    <definedName name="VAS075_F_Kitiirenginiai83IsViso">'Forma 6'!$E$69</definedName>
    <definedName name="VAS075_F_Kitiirenginiai841NuotekuSurinkimas">'Forma 6'!$J$69</definedName>
    <definedName name="VAS075_F_Kitiirenginiai842NuotekuValymas">'Forma 6'!$K$69</definedName>
    <definedName name="VAS075_F_Kitiirenginiai843NuotekuDumblo">'Forma 6'!$L$69</definedName>
    <definedName name="VAS075_F_Kitiirenginiai84IsViso">'Forma 6'!$I$69</definedName>
    <definedName name="VAS075_F_Kitiirenginiai85PavirsiniuNuoteku">'Forma 6'!$M$69</definedName>
    <definedName name="VAS075_F_Kitiirenginiai86KitosReguliuojamosios">'Forma 6'!$N$69</definedName>
    <definedName name="VAS075_F_Kitiirenginiai87KitosVeiklos">'Forma 6'!$Q$69</definedName>
    <definedName name="VAS075_F_Kitiirenginiai8Apskaitosveikla1">'Forma 6'!$O$69</definedName>
    <definedName name="VAS075_F_Kitiirenginiai8Kitareguliuoja1">'Forma 6'!$P$69</definedName>
    <definedName name="VAS075_F_Kitiirenginiai91IS">'Forma 6'!$D$105</definedName>
    <definedName name="VAS075_F_Kitiirenginiai931GeriamojoVandens">'Forma 6'!$F$105</definedName>
    <definedName name="VAS075_F_Kitiirenginiai932GeriamojoVandens">'Forma 6'!$G$105</definedName>
    <definedName name="VAS075_F_Kitiirenginiai933GeriamojoVandens">'Forma 6'!$H$105</definedName>
    <definedName name="VAS075_F_Kitiirenginiai93IsViso">'Forma 6'!$E$105</definedName>
    <definedName name="VAS075_F_Kitiirenginiai941NuotekuSurinkimas">'Forma 6'!$J$105</definedName>
    <definedName name="VAS075_F_Kitiirenginiai942NuotekuValymas">'Forma 6'!$K$105</definedName>
    <definedName name="VAS075_F_Kitiirenginiai943NuotekuDumblo">'Forma 6'!$L$105</definedName>
    <definedName name="VAS075_F_Kitiirenginiai94IsViso">'Forma 6'!$I$105</definedName>
    <definedName name="VAS075_F_Kitiirenginiai95PavirsiniuNuoteku">'Forma 6'!$M$105</definedName>
    <definedName name="VAS075_F_Kitiirenginiai96KitosReguliuojamosios">'Forma 6'!$N$105</definedName>
    <definedName name="VAS075_F_Kitiirenginiai97KitosVeiklos">'Forma 6'!$Q$105</definedName>
    <definedName name="VAS075_F_Kitiirenginiai9Apskaitosveikla1">'Forma 6'!$O$105</definedName>
    <definedName name="VAS075_F_Kitiirenginiai9Kitareguliuoja1">'Forma 6'!$P$105</definedName>
    <definedName name="VAS075_F_Kitostransport21IS">'Forma 6'!$D$28</definedName>
    <definedName name="VAS075_F_Kitostransport231GeriamojoVandens">'Forma 6'!$F$28</definedName>
    <definedName name="VAS075_F_Kitostransport232GeriamojoVandens">'Forma 6'!$G$28</definedName>
    <definedName name="VAS075_F_Kitostransport233GeriamojoVandens">'Forma 6'!$H$28</definedName>
    <definedName name="VAS075_F_Kitostransport23IsViso">'Forma 6'!$E$28</definedName>
    <definedName name="VAS075_F_Kitostransport241NuotekuSurinkimas">'Forma 6'!$J$28</definedName>
    <definedName name="VAS075_F_Kitostransport242NuotekuValymas">'Forma 6'!$K$28</definedName>
    <definedName name="VAS075_F_Kitostransport243NuotekuDumblo">'Forma 6'!$L$28</definedName>
    <definedName name="VAS075_F_Kitostransport24IsViso">'Forma 6'!$I$28</definedName>
    <definedName name="VAS075_F_Kitostransport25PavirsiniuNuoteku">'Forma 6'!$M$28</definedName>
    <definedName name="VAS075_F_Kitostransport26KitosReguliuojamosios">'Forma 6'!$N$28</definedName>
    <definedName name="VAS075_F_Kitostransport27KitosVeiklos">'Forma 6'!$Q$28</definedName>
    <definedName name="VAS075_F_Kitostransport2Apskaitosveikla1">'Forma 6'!$O$28</definedName>
    <definedName name="VAS075_F_Kitostransport2Kitareguliuoja1">'Forma 6'!$P$28</definedName>
    <definedName name="VAS075_F_Kitostransport31IS">'Forma 6'!$D$51</definedName>
    <definedName name="VAS075_F_Kitostransport331GeriamojoVandens">'Forma 6'!$F$51</definedName>
    <definedName name="VAS075_F_Kitostransport332GeriamojoVandens">'Forma 6'!$G$51</definedName>
    <definedName name="VAS075_F_Kitostransport333GeriamojoVandens">'Forma 6'!$H$51</definedName>
    <definedName name="VAS075_F_Kitostransport33IsViso">'Forma 6'!$E$51</definedName>
    <definedName name="VAS075_F_Kitostransport341NuotekuSurinkimas">'Forma 6'!$J$51</definedName>
    <definedName name="VAS075_F_Kitostransport342NuotekuValymas">'Forma 6'!$K$51</definedName>
    <definedName name="VAS075_F_Kitostransport343NuotekuDumblo">'Forma 6'!$L$51</definedName>
    <definedName name="VAS075_F_Kitostransport34IsViso">'Forma 6'!$I$51</definedName>
    <definedName name="VAS075_F_Kitostransport35PavirsiniuNuoteku">'Forma 6'!$M$51</definedName>
    <definedName name="VAS075_F_Kitostransport36KitosReguliuojamosios">'Forma 6'!$N$51</definedName>
    <definedName name="VAS075_F_Kitostransport37KitosVeiklos">'Forma 6'!$Q$51</definedName>
    <definedName name="VAS075_F_Kitostransport3Apskaitosveikla1">'Forma 6'!$O$51</definedName>
    <definedName name="VAS075_F_Kitostransport3Kitareguliuoja1">'Forma 6'!$P$51</definedName>
    <definedName name="VAS075_F_Kitostransport41IS">'Forma 6'!$D$74</definedName>
    <definedName name="VAS075_F_Kitostransport431GeriamojoVandens">'Forma 6'!$F$74</definedName>
    <definedName name="VAS075_F_Kitostransport432GeriamojoVandens">'Forma 6'!$G$74</definedName>
    <definedName name="VAS075_F_Kitostransport433GeriamojoVandens">'Forma 6'!$H$74</definedName>
    <definedName name="VAS075_F_Kitostransport43IsViso">'Forma 6'!$E$74</definedName>
    <definedName name="VAS075_F_Kitostransport441NuotekuSurinkimas">'Forma 6'!$J$74</definedName>
    <definedName name="VAS075_F_Kitostransport442NuotekuValymas">'Forma 6'!$K$74</definedName>
    <definedName name="VAS075_F_Kitostransport443NuotekuDumblo">'Forma 6'!$L$74</definedName>
    <definedName name="VAS075_F_Kitostransport44IsViso">'Forma 6'!$I$74</definedName>
    <definedName name="VAS075_F_Kitostransport45PavirsiniuNuoteku">'Forma 6'!$M$74</definedName>
    <definedName name="VAS075_F_Kitostransport46KitosReguliuojamosios">'Forma 6'!$N$74</definedName>
    <definedName name="VAS075_F_Kitostransport47KitosVeiklos">'Forma 6'!$Q$74</definedName>
    <definedName name="VAS075_F_Kitostransport4Apskaitosveikla1">'Forma 6'!$O$74</definedName>
    <definedName name="VAS075_F_Kitostransport4Kitareguliuoja1">'Forma 6'!$P$74</definedName>
    <definedName name="VAS075_F_Kitostransport51IS">'Forma 6'!$D$113</definedName>
    <definedName name="VAS075_F_Kitostransport531GeriamojoVandens">'Forma 6'!$F$113</definedName>
    <definedName name="VAS075_F_Kitostransport532GeriamojoVandens">'Forma 6'!$G$113</definedName>
    <definedName name="VAS075_F_Kitostransport533GeriamojoVandens">'Forma 6'!$H$113</definedName>
    <definedName name="VAS075_F_Kitostransport53IsViso">'Forma 6'!$E$113</definedName>
    <definedName name="VAS075_F_Kitostransport541NuotekuSurinkimas">'Forma 6'!$J$113</definedName>
    <definedName name="VAS075_F_Kitostransport542NuotekuValymas">'Forma 6'!$K$113</definedName>
    <definedName name="VAS075_F_Kitostransport543NuotekuDumblo">'Forma 6'!$L$113</definedName>
    <definedName name="VAS075_F_Kitostransport54IsViso">'Forma 6'!$I$113</definedName>
    <definedName name="VAS075_F_Kitostransport55PavirsiniuNuoteku">'Forma 6'!$M$113</definedName>
    <definedName name="VAS075_F_Kitostransport56KitosReguliuojamosios">'Forma 6'!$N$113</definedName>
    <definedName name="VAS075_F_Kitostransport57KitosVeiklos">'Forma 6'!$Q$113</definedName>
    <definedName name="VAS075_F_Kitostransport5Apskaitosveikla1">'Forma 6'!$O$113</definedName>
    <definedName name="VAS075_F_Kitostransport5Kitareguliuoja1">'Forma 6'!$P$113</definedName>
    <definedName name="VAS075_F_Lengviejiautom21IS">'Forma 6'!$D$27</definedName>
    <definedName name="VAS075_F_Lengviejiautom231GeriamojoVandens">'Forma 6'!$F$27</definedName>
    <definedName name="VAS075_F_Lengviejiautom232GeriamojoVandens">'Forma 6'!$G$27</definedName>
    <definedName name="VAS075_F_Lengviejiautom233GeriamojoVandens">'Forma 6'!$H$27</definedName>
    <definedName name="VAS075_F_Lengviejiautom23IsViso">'Forma 6'!$E$27</definedName>
    <definedName name="VAS075_F_Lengviejiautom241NuotekuSurinkimas">'Forma 6'!$J$27</definedName>
    <definedName name="VAS075_F_Lengviejiautom242NuotekuValymas">'Forma 6'!$K$27</definedName>
    <definedName name="VAS075_F_Lengviejiautom243NuotekuDumblo">'Forma 6'!$L$27</definedName>
    <definedName name="VAS075_F_Lengviejiautom24IsViso">'Forma 6'!$I$27</definedName>
    <definedName name="VAS075_F_Lengviejiautom25PavirsiniuNuoteku">'Forma 6'!$M$27</definedName>
    <definedName name="VAS075_F_Lengviejiautom26KitosReguliuojamosios">'Forma 6'!$N$27</definedName>
    <definedName name="VAS075_F_Lengviejiautom27KitosVeiklos">'Forma 6'!$Q$27</definedName>
    <definedName name="VAS075_F_Lengviejiautom2Apskaitosveikla1">'Forma 6'!$O$27</definedName>
    <definedName name="VAS075_F_Lengviejiautom2Kitareguliuoja1">'Forma 6'!$P$27</definedName>
    <definedName name="VAS075_F_Lengviejiautom31IS">'Forma 6'!$D$50</definedName>
    <definedName name="VAS075_F_Lengviejiautom331GeriamojoVandens">'Forma 6'!$F$50</definedName>
    <definedName name="VAS075_F_Lengviejiautom332GeriamojoVandens">'Forma 6'!$G$50</definedName>
    <definedName name="VAS075_F_Lengviejiautom333GeriamojoVandens">'Forma 6'!$H$50</definedName>
    <definedName name="VAS075_F_Lengviejiautom33IsViso">'Forma 6'!$E$50</definedName>
    <definedName name="VAS075_F_Lengviejiautom341NuotekuSurinkimas">'Forma 6'!$J$50</definedName>
    <definedName name="VAS075_F_Lengviejiautom342NuotekuValymas">'Forma 6'!$K$50</definedName>
    <definedName name="VAS075_F_Lengviejiautom343NuotekuDumblo">'Forma 6'!$L$50</definedName>
    <definedName name="VAS075_F_Lengviejiautom34IsViso">'Forma 6'!$I$50</definedName>
    <definedName name="VAS075_F_Lengviejiautom35PavirsiniuNuoteku">'Forma 6'!$M$50</definedName>
    <definedName name="VAS075_F_Lengviejiautom36KitosReguliuojamosios">'Forma 6'!$N$50</definedName>
    <definedName name="VAS075_F_Lengviejiautom37KitosVeiklos">'Forma 6'!$Q$50</definedName>
    <definedName name="VAS075_F_Lengviejiautom3Apskaitosveikla1">'Forma 6'!$O$50</definedName>
    <definedName name="VAS075_F_Lengviejiautom3Kitareguliuoja1">'Forma 6'!$P$50</definedName>
    <definedName name="VAS075_F_Lengviejiautom41IS">'Forma 6'!$D$73</definedName>
    <definedName name="VAS075_F_Lengviejiautom431GeriamojoVandens">'Forma 6'!$F$73</definedName>
    <definedName name="VAS075_F_Lengviejiautom432GeriamojoVandens">'Forma 6'!$G$73</definedName>
    <definedName name="VAS075_F_Lengviejiautom433GeriamojoVandens">'Forma 6'!$H$73</definedName>
    <definedName name="VAS075_F_Lengviejiautom43IsViso">'Forma 6'!$E$73</definedName>
    <definedName name="VAS075_F_Lengviejiautom441NuotekuSurinkimas">'Forma 6'!$J$73</definedName>
    <definedName name="VAS075_F_Lengviejiautom442NuotekuValymas">'Forma 6'!$K$73</definedName>
    <definedName name="VAS075_F_Lengviejiautom443NuotekuDumblo">'Forma 6'!$L$73</definedName>
    <definedName name="VAS075_F_Lengviejiautom44IsViso">'Forma 6'!$I$73</definedName>
    <definedName name="VAS075_F_Lengviejiautom45PavirsiniuNuoteku">'Forma 6'!$M$73</definedName>
    <definedName name="VAS075_F_Lengviejiautom46KitosReguliuojamosios">'Forma 6'!$N$73</definedName>
    <definedName name="VAS075_F_Lengviejiautom47KitosVeiklos">'Forma 6'!$Q$73</definedName>
    <definedName name="VAS075_F_Lengviejiautom4Apskaitosveikla1">'Forma 6'!$O$73</definedName>
    <definedName name="VAS075_F_Lengviejiautom4Kitareguliuoja1">'Forma 6'!$P$73</definedName>
    <definedName name="VAS075_F_Lengviejiautom51IS">'Forma 6'!$D$112</definedName>
    <definedName name="VAS075_F_Lengviejiautom531GeriamojoVandens">'Forma 6'!$F$112</definedName>
    <definedName name="VAS075_F_Lengviejiautom532GeriamojoVandens">'Forma 6'!$G$112</definedName>
    <definedName name="VAS075_F_Lengviejiautom533GeriamojoVandens">'Forma 6'!$H$112</definedName>
    <definedName name="VAS075_F_Lengviejiautom53IsViso">'Forma 6'!$E$112</definedName>
    <definedName name="VAS075_F_Lengviejiautom541NuotekuSurinkimas">'Forma 6'!$J$112</definedName>
    <definedName name="VAS075_F_Lengviejiautom542NuotekuValymas">'Forma 6'!$K$112</definedName>
    <definedName name="VAS075_F_Lengviejiautom543NuotekuDumblo">'Forma 6'!$L$112</definedName>
    <definedName name="VAS075_F_Lengviejiautom54IsViso">'Forma 6'!$I$112</definedName>
    <definedName name="VAS075_F_Lengviejiautom55PavirsiniuNuoteku">'Forma 6'!$M$112</definedName>
    <definedName name="VAS075_F_Lengviejiautom56KitosReguliuojamosios">'Forma 6'!$N$112</definedName>
    <definedName name="VAS075_F_Lengviejiautom57KitosVeiklos">'Forma 6'!$Q$112</definedName>
    <definedName name="VAS075_F_Lengviejiautom5Apskaitosveikla1">'Forma 6'!$O$112</definedName>
    <definedName name="VAS075_F_Lengviejiautom5Kitareguliuoja1">'Forma 6'!$P$112</definedName>
    <definedName name="VAS075_F_Masinosiriranga21IS">'Forma 6'!$D$20</definedName>
    <definedName name="VAS075_F_Masinosiriranga231GeriamojoVandens">'Forma 6'!$F$20</definedName>
    <definedName name="VAS075_F_Masinosiriranga232GeriamojoVandens">'Forma 6'!$G$20</definedName>
    <definedName name="VAS075_F_Masinosiriranga233GeriamojoVandens">'Forma 6'!$H$20</definedName>
    <definedName name="VAS075_F_Masinosiriranga23IsViso">'Forma 6'!$E$20</definedName>
    <definedName name="VAS075_F_Masinosiriranga241NuotekuSurinkimas">'Forma 6'!$J$20</definedName>
    <definedName name="VAS075_F_Masinosiriranga242NuotekuValymas">'Forma 6'!$K$20</definedName>
    <definedName name="VAS075_F_Masinosiriranga243NuotekuDumblo">'Forma 6'!$L$20</definedName>
    <definedName name="VAS075_F_Masinosiriranga24IsViso">'Forma 6'!$I$20</definedName>
    <definedName name="VAS075_F_Masinosiriranga25PavirsiniuNuoteku">'Forma 6'!$M$20</definedName>
    <definedName name="VAS075_F_Masinosiriranga26KitosReguliuojamosios">'Forma 6'!$N$20</definedName>
    <definedName name="VAS075_F_Masinosiriranga27KitosVeiklos">'Forma 6'!$Q$20</definedName>
    <definedName name="VAS075_F_Masinosiriranga2Apskaitosveikla1">'Forma 6'!$O$20</definedName>
    <definedName name="VAS075_F_Masinosiriranga2Kitareguliuoja1">'Forma 6'!$P$20</definedName>
    <definedName name="VAS075_F_Masinosiriranga31IS">'Forma 6'!$D$43</definedName>
    <definedName name="VAS075_F_Masinosiriranga331GeriamojoVandens">'Forma 6'!$F$43</definedName>
    <definedName name="VAS075_F_Masinosiriranga332GeriamojoVandens">'Forma 6'!$G$43</definedName>
    <definedName name="VAS075_F_Masinosiriranga333GeriamojoVandens">'Forma 6'!$H$43</definedName>
    <definedName name="VAS075_F_Masinosiriranga33IsViso">'Forma 6'!$E$43</definedName>
    <definedName name="VAS075_F_Masinosiriranga341NuotekuSurinkimas">'Forma 6'!$J$43</definedName>
    <definedName name="VAS075_F_Masinosiriranga342NuotekuValymas">'Forma 6'!$K$43</definedName>
    <definedName name="VAS075_F_Masinosiriranga343NuotekuDumblo">'Forma 6'!$L$43</definedName>
    <definedName name="VAS075_F_Masinosiriranga34IsViso">'Forma 6'!$I$43</definedName>
    <definedName name="VAS075_F_Masinosiriranga35PavirsiniuNuoteku">'Forma 6'!$M$43</definedName>
    <definedName name="VAS075_F_Masinosiriranga36KitosReguliuojamosios">'Forma 6'!$N$43</definedName>
    <definedName name="VAS075_F_Masinosiriranga37KitosVeiklos">'Forma 6'!$Q$43</definedName>
    <definedName name="VAS075_F_Masinosiriranga3Apskaitosveikla1">'Forma 6'!$O$43</definedName>
    <definedName name="VAS075_F_Masinosiriranga3Kitareguliuoja1">'Forma 6'!$P$43</definedName>
    <definedName name="VAS075_F_Masinosiriranga41IS">'Forma 6'!$D$66</definedName>
    <definedName name="VAS075_F_Masinosiriranga431GeriamojoVandens">'Forma 6'!$F$66</definedName>
    <definedName name="VAS075_F_Masinosiriranga432GeriamojoVandens">'Forma 6'!$G$66</definedName>
    <definedName name="VAS075_F_Masinosiriranga433GeriamojoVandens">'Forma 6'!$H$66</definedName>
    <definedName name="VAS075_F_Masinosiriranga43IsViso">'Forma 6'!$E$66</definedName>
    <definedName name="VAS075_F_Masinosiriranga441NuotekuSurinkimas">'Forma 6'!$J$66</definedName>
    <definedName name="VAS075_F_Masinosiriranga442NuotekuValymas">'Forma 6'!$K$66</definedName>
    <definedName name="VAS075_F_Masinosiriranga443NuotekuDumblo">'Forma 6'!$L$66</definedName>
    <definedName name="VAS075_F_Masinosiriranga44IsViso">'Forma 6'!$I$66</definedName>
    <definedName name="VAS075_F_Masinosiriranga45PavirsiniuNuoteku">'Forma 6'!$M$66</definedName>
    <definedName name="VAS075_F_Masinosiriranga46KitosReguliuojamosios">'Forma 6'!$N$66</definedName>
    <definedName name="VAS075_F_Masinosiriranga47KitosVeiklos">'Forma 6'!$Q$66</definedName>
    <definedName name="VAS075_F_Masinosiriranga4Apskaitosveikla1">'Forma 6'!$O$66</definedName>
    <definedName name="VAS075_F_Masinosiriranga4Kitareguliuoja1">'Forma 6'!$P$66</definedName>
    <definedName name="VAS075_F_Masinosiriranga51IS">'Forma 6'!$D$106</definedName>
    <definedName name="VAS075_F_Masinosiriranga531GeriamojoVandens">'Forma 6'!$F$106</definedName>
    <definedName name="VAS075_F_Masinosiriranga532GeriamojoVandens">'Forma 6'!$G$106</definedName>
    <definedName name="VAS075_F_Masinosiriranga533GeriamojoVandens">'Forma 6'!$H$106</definedName>
    <definedName name="VAS075_F_Masinosiriranga53IsViso">'Forma 6'!$E$106</definedName>
    <definedName name="VAS075_F_Masinosiriranga541NuotekuSurinkimas">'Forma 6'!$J$106</definedName>
    <definedName name="VAS075_F_Masinosiriranga542NuotekuValymas">'Forma 6'!$K$106</definedName>
    <definedName name="VAS075_F_Masinosiriranga543NuotekuDumblo">'Forma 6'!$L$106</definedName>
    <definedName name="VAS075_F_Masinosiriranga54IsViso">'Forma 6'!$I$106</definedName>
    <definedName name="VAS075_F_Masinosiriranga55PavirsiniuNuoteku">'Forma 6'!$M$106</definedName>
    <definedName name="VAS075_F_Masinosiriranga56KitosReguliuojamosios">'Forma 6'!$N$106</definedName>
    <definedName name="VAS075_F_Masinosiriranga57KitosVeiklos">'Forma 6'!$Q$106</definedName>
    <definedName name="VAS075_F_Masinosiriranga5Apskaitosveikla1">'Forma 6'!$O$106</definedName>
    <definedName name="VAS075_F_Masinosiriranga5Kitareguliuoja1">'Forma 6'!$P$106</definedName>
    <definedName name="VAS075_F_Nematerialusis21IS">'Forma 6'!$D$11</definedName>
    <definedName name="VAS075_F_Nematerialusis231GeriamojoVandens">'Forma 6'!$F$11</definedName>
    <definedName name="VAS075_F_Nematerialusis232GeriamojoVandens">'Forma 6'!$G$11</definedName>
    <definedName name="VAS075_F_Nematerialusis233GeriamojoVandens">'Forma 6'!$H$11</definedName>
    <definedName name="VAS075_F_Nematerialusis23IsViso">'Forma 6'!$E$11</definedName>
    <definedName name="VAS075_F_Nematerialusis241NuotekuSurinkimas">'Forma 6'!$J$11</definedName>
    <definedName name="VAS075_F_Nematerialusis242NuotekuValymas">'Forma 6'!$K$11</definedName>
    <definedName name="VAS075_F_Nematerialusis243NuotekuDumblo">'Forma 6'!$L$11</definedName>
    <definedName name="VAS075_F_Nematerialusis24IsViso">'Forma 6'!$I$11</definedName>
    <definedName name="VAS075_F_Nematerialusis25PavirsiniuNuoteku">'Forma 6'!$M$11</definedName>
    <definedName name="VAS075_F_Nematerialusis26KitosReguliuojamosios">'Forma 6'!$N$11</definedName>
    <definedName name="VAS075_F_Nematerialusis27KitosVeiklos">'Forma 6'!$Q$11</definedName>
    <definedName name="VAS075_F_Nematerialusis2Apskaitosveikla1">'Forma 6'!$O$11</definedName>
    <definedName name="VAS075_F_Nematerialusis2Kitareguliuoja1">'Forma 6'!$P$11</definedName>
    <definedName name="VAS075_F_Nematerialusis31IS">'Forma 6'!$D$34</definedName>
    <definedName name="VAS075_F_Nematerialusis331GeriamojoVandens">'Forma 6'!$F$34</definedName>
    <definedName name="VAS075_F_Nematerialusis332GeriamojoVandens">'Forma 6'!$G$34</definedName>
    <definedName name="VAS075_F_Nematerialusis333GeriamojoVandens">'Forma 6'!$H$34</definedName>
    <definedName name="VAS075_F_Nematerialusis33IsViso">'Forma 6'!$E$34</definedName>
    <definedName name="VAS075_F_Nematerialusis341NuotekuSurinkimas">'Forma 6'!$J$34</definedName>
    <definedName name="VAS075_F_Nematerialusis342NuotekuValymas">'Forma 6'!$K$34</definedName>
    <definedName name="VAS075_F_Nematerialusis343NuotekuDumblo">'Forma 6'!$L$34</definedName>
    <definedName name="VAS075_F_Nematerialusis34IsViso">'Forma 6'!$I$34</definedName>
    <definedName name="VAS075_F_Nematerialusis35PavirsiniuNuoteku">'Forma 6'!$M$34</definedName>
    <definedName name="VAS075_F_Nematerialusis36KitosReguliuojamosios">'Forma 6'!$N$34</definedName>
    <definedName name="VAS075_F_Nematerialusis37KitosVeiklos">'Forma 6'!$Q$34</definedName>
    <definedName name="VAS075_F_Nematerialusis3Apskaitosveikla1">'Forma 6'!$O$34</definedName>
    <definedName name="VAS075_F_Nematerialusis3Kitareguliuoja1">'Forma 6'!$P$34</definedName>
    <definedName name="VAS075_F_Nematerialusis41IS">'Forma 6'!$D$57</definedName>
    <definedName name="VAS075_F_Nematerialusis431GeriamojoVandens">'Forma 6'!$F$57</definedName>
    <definedName name="VAS075_F_Nematerialusis432GeriamojoVandens">'Forma 6'!$G$57</definedName>
    <definedName name="VAS075_F_Nematerialusis433GeriamojoVandens">'Forma 6'!$H$57</definedName>
    <definedName name="VAS075_F_Nematerialusis43IsViso">'Forma 6'!$E$57</definedName>
    <definedName name="VAS075_F_Nematerialusis441NuotekuSurinkimas">'Forma 6'!$J$57</definedName>
    <definedName name="VAS075_F_Nematerialusis442NuotekuValymas">'Forma 6'!$K$57</definedName>
    <definedName name="VAS075_F_Nematerialusis443NuotekuDumblo">'Forma 6'!$L$57</definedName>
    <definedName name="VAS075_F_Nematerialusis44IsViso">'Forma 6'!$I$57</definedName>
    <definedName name="VAS075_F_Nematerialusis45PavirsiniuNuoteku">'Forma 6'!$M$57</definedName>
    <definedName name="VAS075_F_Nematerialusis46KitosReguliuojamosios">'Forma 6'!$N$57</definedName>
    <definedName name="VAS075_F_Nematerialusis47KitosVeiklos">'Forma 6'!$Q$57</definedName>
    <definedName name="VAS075_F_Nematerialusis4Apskaitosveikla1">'Forma 6'!$O$57</definedName>
    <definedName name="VAS075_F_Nematerialusis4Kitareguliuoja1">'Forma 6'!$P$57</definedName>
    <definedName name="VAS075_F_Nematerialusis51IS">'Forma 6'!$D$97</definedName>
    <definedName name="VAS075_F_Nematerialusis531GeriamojoVandens">'Forma 6'!$F$97</definedName>
    <definedName name="VAS075_F_Nematerialusis532GeriamojoVandens">'Forma 6'!$G$97</definedName>
    <definedName name="VAS075_F_Nematerialusis533GeriamojoVandens">'Forma 6'!$H$97</definedName>
    <definedName name="VAS075_F_Nematerialusis53IsViso">'Forma 6'!$E$97</definedName>
    <definedName name="VAS075_F_Nematerialusis541NuotekuSurinkimas">'Forma 6'!$J$97</definedName>
    <definedName name="VAS075_F_Nematerialusis542NuotekuValymas">'Forma 6'!$K$97</definedName>
    <definedName name="VAS075_F_Nematerialusis543NuotekuDumblo">'Forma 6'!$L$97</definedName>
    <definedName name="VAS075_F_Nematerialusis54IsViso">'Forma 6'!$I$97</definedName>
    <definedName name="VAS075_F_Nematerialusis55PavirsiniuNuoteku">'Forma 6'!$M$97</definedName>
    <definedName name="VAS075_F_Nematerialusis56KitosReguliuojamosios">'Forma 6'!$N$97</definedName>
    <definedName name="VAS075_F_Nematerialusis57KitosVeiklos">'Forma 6'!$Q$97</definedName>
    <definedName name="VAS075_F_Nematerialusis5Apskaitosveikla1">'Forma 6'!$O$97</definedName>
    <definedName name="VAS075_F_Nematerialusis5Kitareguliuoja1">'Forma 6'!$P$97</definedName>
    <definedName name="VAS075_F_Netiesiogiaipa11IS">'Forma 6'!$D$56</definedName>
    <definedName name="VAS075_F_Netiesiogiaipa131GeriamojoVandens">'Forma 6'!$F$56</definedName>
    <definedName name="VAS075_F_Netiesiogiaipa132GeriamojoVandens">'Forma 6'!$G$56</definedName>
    <definedName name="VAS075_F_Netiesiogiaipa133GeriamojoVandens">'Forma 6'!$H$56</definedName>
    <definedName name="VAS075_F_Netiesiogiaipa13IsViso">'Forma 6'!$E$56</definedName>
    <definedName name="VAS075_F_Netiesiogiaipa141NuotekuSurinkimas">'Forma 6'!$J$56</definedName>
    <definedName name="VAS075_F_Netiesiogiaipa142NuotekuValymas">'Forma 6'!$K$56</definedName>
    <definedName name="VAS075_F_Netiesiogiaipa143NuotekuDumblo">'Forma 6'!$L$56</definedName>
    <definedName name="VAS075_F_Netiesiogiaipa14IsViso">'Forma 6'!$I$56</definedName>
    <definedName name="VAS075_F_Netiesiogiaipa15PavirsiniuNuoteku">'Forma 6'!$M$56</definedName>
    <definedName name="VAS075_F_Netiesiogiaipa16KitosReguliuojamosios">'Forma 6'!$N$56</definedName>
    <definedName name="VAS075_F_Netiesiogiaipa17KitosVeiklos">'Forma 6'!$Q$56</definedName>
    <definedName name="VAS075_F_Netiesiogiaipa1Apskaitosveikla1">'Forma 6'!$O$56</definedName>
    <definedName name="VAS075_F_Netiesiogiaipa1Kitareguliuoja1">'Forma 6'!$P$56</definedName>
    <definedName name="VAS075_F_Nuotekuirdumbl21IS">'Forma 6'!$D$22</definedName>
    <definedName name="VAS075_F_Nuotekuirdumbl231GeriamojoVandens">'Forma 6'!$F$22</definedName>
    <definedName name="VAS075_F_Nuotekuirdumbl232GeriamojoVandens">'Forma 6'!$G$22</definedName>
    <definedName name="VAS075_F_Nuotekuirdumbl233GeriamojoVandens">'Forma 6'!$H$22</definedName>
    <definedName name="VAS075_F_Nuotekuirdumbl23IsViso">'Forma 6'!$E$22</definedName>
    <definedName name="VAS075_F_Nuotekuirdumbl241NuotekuSurinkimas">'Forma 6'!$J$22</definedName>
    <definedName name="VAS075_F_Nuotekuirdumbl242NuotekuValymas">'Forma 6'!$K$22</definedName>
    <definedName name="VAS075_F_Nuotekuirdumbl243NuotekuDumblo">'Forma 6'!$L$22</definedName>
    <definedName name="VAS075_F_Nuotekuirdumbl24IsViso">'Forma 6'!$I$22</definedName>
    <definedName name="VAS075_F_Nuotekuirdumbl25PavirsiniuNuoteku">'Forma 6'!$M$22</definedName>
    <definedName name="VAS075_F_Nuotekuirdumbl26KitosReguliuojamosios">'Forma 6'!$N$22</definedName>
    <definedName name="VAS075_F_Nuotekuirdumbl27KitosVeiklos">'Forma 6'!$Q$22</definedName>
    <definedName name="VAS075_F_Nuotekuirdumbl2Apskaitosveikla1">'Forma 6'!$O$22</definedName>
    <definedName name="VAS075_F_Nuotekuirdumbl2Kitareguliuoja1">'Forma 6'!$P$22</definedName>
    <definedName name="VAS075_F_Nuotekuirdumbl31IS">'Forma 6'!$D$45</definedName>
    <definedName name="VAS075_F_Nuotekuirdumbl331GeriamojoVandens">'Forma 6'!$F$45</definedName>
    <definedName name="VAS075_F_Nuotekuirdumbl332GeriamojoVandens">'Forma 6'!$G$45</definedName>
    <definedName name="VAS075_F_Nuotekuirdumbl333GeriamojoVandens">'Forma 6'!$H$45</definedName>
    <definedName name="VAS075_F_Nuotekuirdumbl33IsViso">'Forma 6'!$E$45</definedName>
    <definedName name="VAS075_F_Nuotekuirdumbl341NuotekuSurinkimas">'Forma 6'!$J$45</definedName>
    <definedName name="VAS075_F_Nuotekuirdumbl342NuotekuValymas">'Forma 6'!$K$45</definedName>
    <definedName name="VAS075_F_Nuotekuirdumbl343NuotekuDumblo">'Forma 6'!$L$45</definedName>
    <definedName name="VAS075_F_Nuotekuirdumbl34IsViso">'Forma 6'!$I$45</definedName>
    <definedName name="VAS075_F_Nuotekuirdumbl35PavirsiniuNuoteku">'Forma 6'!$M$45</definedName>
    <definedName name="VAS075_F_Nuotekuirdumbl36KitosReguliuojamosios">'Forma 6'!$N$45</definedName>
    <definedName name="VAS075_F_Nuotekuirdumbl37KitosVeiklos">'Forma 6'!$Q$45</definedName>
    <definedName name="VAS075_F_Nuotekuirdumbl3Apskaitosveikla1">'Forma 6'!$O$45</definedName>
    <definedName name="VAS075_F_Nuotekuirdumbl3Kitareguliuoja1">'Forma 6'!$P$45</definedName>
    <definedName name="VAS075_F_Nuotekuirdumbl41IS">'Forma 6'!$D$68</definedName>
    <definedName name="VAS075_F_Nuotekuirdumbl431GeriamojoVandens">'Forma 6'!$F$68</definedName>
    <definedName name="VAS075_F_Nuotekuirdumbl432GeriamojoVandens">'Forma 6'!$G$68</definedName>
    <definedName name="VAS075_F_Nuotekuirdumbl433GeriamojoVandens">'Forma 6'!$H$68</definedName>
    <definedName name="VAS075_F_Nuotekuirdumbl43IsViso">'Forma 6'!$E$68</definedName>
    <definedName name="VAS075_F_Nuotekuirdumbl441NuotekuSurinkimas">'Forma 6'!$J$68</definedName>
    <definedName name="VAS075_F_Nuotekuirdumbl442NuotekuValymas">'Forma 6'!$K$68</definedName>
    <definedName name="VAS075_F_Nuotekuirdumbl443NuotekuDumblo">'Forma 6'!$L$68</definedName>
    <definedName name="VAS075_F_Nuotekuirdumbl44IsViso">'Forma 6'!$I$68</definedName>
    <definedName name="VAS075_F_Nuotekuirdumbl45PavirsiniuNuoteku">'Forma 6'!$M$68</definedName>
    <definedName name="VAS075_F_Nuotekuirdumbl46KitosReguliuojamosios">'Forma 6'!$N$68</definedName>
    <definedName name="VAS075_F_Nuotekuirdumbl47KitosVeiklos">'Forma 6'!$Q$68</definedName>
    <definedName name="VAS075_F_Nuotekuirdumbl4Apskaitosveikla1">'Forma 6'!$O$68</definedName>
    <definedName name="VAS075_F_Nuotekuirdumbl4Kitareguliuoja1">'Forma 6'!$P$68</definedName>
    <definedName name="VAS075_F_Paskirstomasil11IS">'Forma 6'!$D$10</definedName>
    <definedName name="VAS075_F_Paskirstomasil131GeriamojoVandens">'Forma 6'!$F$10</definedName>
    <definedName name="VAS075_F_Paskirstomasil132GeriamojoVandens">'Forma 6'!$G$10</definedName>
    <definedName name="VAS075_F_Paskirstomasil133GeriamojoVandens">'Forma 6'!$H$10</definedName>
    <definedName name="VAS075_F_Paskirstomasil13IsViso">'Forma 6'!$E$10</definedName>
    <definedName name="VAS075_F_Paskirstomasil141NuotekuSurinkimas">'Forma 6'!$J$10</definedName>
    <definedName name="VAS075_F_Paskirstomasil142NuotekuValymas">'Forma 6'!$K$10</definedName>
    <definedName name="VAS075_F_Paskirstomasil143NuotekuDumblo">'Forma 6'!$L$10</definedName>
    <definedName name="VAS075_F_Paskirstomasil14IsViso">'Forma 6'!$I$10</definedName>
    <definedName name="VAS075_F_Paskirstomasil15PavirsiniuNuoteku">'Forma 6'!$M$10</definedName>
    <definedName name="VAS075_F_Paskirstomasil16KitosReguliuojamosios">'Forma 6'!$N$10</definedName>
    <definedName name="VAS075_F_Paskirstomasil17KitosVeiklos">'Forma 6'!$Q$10</definedName>
    <definedName name="VAS075_F_Paskirstomasil1Apskaitosveikla1">'Forma 6'!$O$10</definedName>
    <definedName name="VAS075_F_Paskirstomasil1Kitareguliuoja1">'Forma 6'!$P$10</definedName>
    <definedName name="VAS075_F_Pastataiadmini21IS">'Forma 6'!$D$16</definedName>
    <definedName name="VAS075_F_Pastataiadmini231GeriamojoVandens">'Forma 6'!$F$16</definedName>
    <definedName name="VAS075_F_Pastataiadmini232GeriamojoVandens">'Forma 6'!$G$16</definedName>
    <definedName name="VAS075_F_Pastataiadmini233GeriamojoVandens">'Forma 6'!$H$16</definedName>
    <definedName name="VAS075_F_Pastataiadmini23IsViso">'Forma 6'!$E$16</definedName>
    <definedName name="VAS075_F_Pastataiadmini241NuotekuSurinkimas">'Forma 6'!$J$16</definedName>
    <definedName name="VAS075_F_Pastataiadmini242NuotekuValymas">'Forma 6'!$K$16</definedName>
    <definedName name="VAS075_F_Pastataiadmini243NuotekuDumblo">'Forma 6'!$L$16</definedName>
    <definedName name="VAS075_F_Pastataiadmini24IsViso">'Forma 6'!$I$16</definedName>
    <definedName name="VAS075_F_Pastataiadmini25PavirsiniuNuoteku">'Forma 6'!$M$16</definedName>
    <definedName name="VAS075_F_Pastataiadmini26KitosReguliuojamosios">'Forma 6'!$N$16</definedName>
    <definedName name="VAS075_F_Pastataiadmini27KitosVeiklos">'Forma 6'!$Q$16</definedName>
    <definedName name="VAS075_F_Pastataiadmini2Apskaitosveikla1">'Forma 6'!$O$16</definedName>
    <definedName name="VAS075_F_Pastataiadmini2Kitareguliuoja1">'Forma 6'!$P$16</definedName>
    <definedName name="VAS075_F_Pastataiadmini31IS">'Forma 6'!$D$39</definedName>
    <definedName name="VAS075_F_Pastataiadmini331GeriamojoVandens">'Forma 6'!$F$39</definedName>
    <definedName name="VAS075_F_Pastataiadmini332GeriamojoVandens">'Forma 6'!$G$39</definedName>
    <definedName name="VAS075_F_Pastataiadmini333GeriamojoVandens">'Forma 6'!$H$39</definedName>
    <definedName name="VAS075_F_Pastataiadmini33IsViso">'Forma 6'!$E$39</definedName>
    <definedName name="VAS075_F_Pastataiadmini341NuotekuSurinkimas">'Forma 6'!$J$39</definedName>
    <definedName name="VAS075_F_Pastataiadmini342NuotekuValymas">'Forma 6'!$K$39</definedName>
    <definedName name="VAS075_F_Pastataiadmini343NuotekuDumblo">'Forma 6'!$L$39</definedName>
    <definedName name="VAS075_F_Pastataiadmini34IsViso">'Forma 6'!$I$39</definedName>
    <definedName name="VAS075_F_Pastataiadmini35PavirsiniuNuoteku">'Forma 6'!$M$39</definedName>
    <definedName name="VAS075_F_Pastataiadmini36KitosReguliuojamosios">'Forma 6'!$N$39</definedName>
    <definedName name="VAS075_F_Pastataiadmini37KitosVeiklos">'Forma 6'!$Q$39</definedName>
    <definedName name="VAS075_F_Pastataiadmini3Apskaitosveikla1">'Forma 6'!$O$39</definedName>
    <definedName name="VAS075_F_Pastataiadmini3Kitareguliuoja1">'Forma 6'!$P$39</definedName>
    <definedName name="VAS075_F_Pastataiadmini41IS">'Forma 6'!$D$62</definedName>
    <definedName name="VAS075_F_Pastataiadmini431GeriamojoVandens">'Forma 6'!$F$62</definedName>
    <definedName name="VAS075_F_Pastataiadmini432GeriamojoVandens">'Forma 6'!$G$62</definedName>
    <definedName name="VAS075_F_Pastataiadmini433GeriamojoVandens">'Forma 6'!$H$62</definedName>
    <definedName name="VAS075_F_Pastataiadmini43IsViso">'Forma 6'!$E$62</definedName>
    <definedName name="VAS075_F_Pastataiadmini441NuotekuSurinkimas">'Forma 6'!$J$62</definedName>
    <definedName name="VAS075_F_Pastataiadmini442NuotekuValymas">'Forma 6'!$K$62</definedName>
    <definedName name="VAS075_F_Pastataiadmini443NuotekuDumblo">'Forma 6'!$L$62</definedName>
    <definedName name="VAS075_F_Pastataiadmini44IsViso">'Forma 6'!$I$62</definedName>
    <definedName name="VAS075_F_Pastataiadmini45PavirsiniuNuoteku">'Forma 6'!$M$62</definedName>
    <definedName name="VAS075_F_Pastataiadmini46KitosReguliuojamosios">'Forma 6'!$N$62</definedName>
    <definedName name="VAS075_F_Pastataiadmini47KitosVeiklos">'Forma 6'!$Q$62</definedName>
    <definedName name="VAS075_F_Pastataiadmini4Apskaitosveikla1">'Forma 6'!$O$62</definedName>
    <definedName name="VAS075_F_Pastataiadmini4Kitareguliuoja1">'Forma 6'!$P$62</definedName>
    <definedName name="VAS075_F_Pastataiadmini51IS">'Forma 6'!$D$102</definedName>
    <definedName name="VAS075_F_Pastataiadmini531GeriamojoVandens">'Forma 6'!$F$102</definedName>
    <definedName name="VAS075_F_Pastataiadmini532GeriamojoVandens">'Forma 6'!$G$102</definedName>
    <definedName name="VAS075_F_Pastataiadmini533GeriamojoVandens">'Forma 6'!$H$102</definedName>
    <definedName name="VAS075_F_Pastataiadmini53IsViso">'Forma 6'!$E$102</definedName>
    <definedName name="VAS075_F_Pastataiadmini541NuotekuSurinkimas">'Forma 6'!$J$102</definedName>
    <definedName name="VAS075_F_Pastataiadmini542NuotekuValymas">'Forma 6'!$K$102</definedName>
    <definedName name="VAS075_F_Pastataiadmini543NuotekuDumblo">'Forma 6'!$L$102</definedName>
    <definedName name="VAS075_F_Pastataiadmini54IsViso">'Forma 6'!$I$102</definedName>
    <definedName name="VAS075_F_Pastataiadmini55PavirsiniuNuoteku">'Forma 6'!$M$102</definedName>
    <definedName name="VAS075_F_Pastataiadmini56KitosReguliuojamosios">'Forma 6'!$N$102</definedName>
    <definedName name="VAS075_F_Pastataiadmini57KitosVeiklos">'Forma 6'!$Q$102</definedName>
    <definedName name="VAS075_F_Pastataiadmini5Apskaitosveikla1">'Forma 6'!$O$102</definedName>
    <definedName name="VAS075_F_Pastataiadmini5Kitareguliuoja1">'Forma 6'!$P$102</definedName>
    <definedName name="VAS075_F_Pastataiirstat21IS">'Forma 6'!$D$15</definedName>
    <definedName name="VAS075_F_Pastataiirstat231GeriamojoVandens">'Forma 6'!$F$15</definedName>
    <definedName name="VAS075_F_Pastataiirstat232GeriamojoVandens">'Forma 6'!$G$15</definedName>
    <definedName name="VAS075_F_Pastataiirstat233GeriamojoVandens">'Forma 6'!$H$15</definedName>
    <definedName name="VAS075_F_Pastataiirstat23IsViso">'Forma 6'!$E$15</definedName>
    <definedName name="VAS075_F_Pastataiirstat241NuotekuSurinkimas">'Forma 6'!$J$15</definedName>
    <definedName name="VAS075_F_Pastataiirstat242NuotekuValymas">'Forma 6'!$K$15</definedName>
    <definedName name="VAS075_F_Pastataiirstat243NuotekuDumblo">'Forma 6'!$L$15</definedName>
    <definedName name="VAS075_F_Pastataiirstat24IsViso">'Forma 6'!$I$15</definedName>
    <definedName name="VAS075_F_Pastataiirstat25PavirsiniuNuoteku">'Forma 6'!$M$15</definedName>
    <definedName name="VAS075_F_Pastataiirstat26KitosReguliuojamosios">'Forma 6'!$N$15</definedName>
    <definedName name="VAS075_F_Pastataiirstat27KitosVeiklos">'Forma 6'!$Q$15</definedName>
    <definedName name="VAS075_F_Pastataiirstat2Apskaitosveikla1">'Forma 6'!$O$15</definedName>
    <definedName name="VAS075_F_Pastataiirstat2Kitareguliuoja1">'Forma 6'!$P$15</definedName>
    <definedName name="VAS075_F_Pastataiirstat31IS">'Forma 6'!$D$38</definedName>
    <definedName name="VAS075_F_Pastataiirstat331GeriamojoVandens">'Forma 6'!$F$38</definedName>
    <definedName name="VAS075_F_Pastataiirstat332GeriamojoVandens">'Forma 6'!$G$38</definedName>
    <definedName name="VAS075_F_Pastataiirstat333GeriamojoVandens">'Forma 6'!$H$38</definedName>
    <definedName name="VAS075_F_Pastataiirstat33IsViso">'Forma 6'!$E$38</definedName>
    <definedName name="VAS075_F_Pastataiirstat341NuotekuSurinkimas">'Forma 6'!$J$38</definedName>
    <definedName name="VAS075_F_Pastataiirstat342NuotekuValymas">'Forma 6'!$K$38</definedName>
    <definedName name="VAS075_F_Pastataiirstat343NuotekuDumblo">'Forma 6'!$L$38</definedName>
    <definedName name="VAS075_F_Pastataiirstat34IsViso">'Forma 6'!$I$38</definedName>
    <definedName name="VAS075_F_Pastataiirstat35PavirsiniuNuoteku">'Forma 6'!$M$38</definedName>
    <definedName name="VAS075_F_Pastataiirstat36KitosReguliuojamosios">'Forma 6'!$N$38</definedName>
    <definedName name="VAS075_F_Pastataiirstat37KitosVeiklos">'Forma 6'!$Q$38</definedName>
    <definedName name="VAS075_F_Pastataiirstat3Apskaitosveikla1">'Forma 6'!$O$38</definedName>
    <definedName name="VAS075_F_Pastataiirstat3Kitareguliuoja1">'Forma 6'!$P$38</definedName>
    <definedName name="VAS075_F_Pastataiirstat41IS">'Forma 6'!$D$61</definedName>
    <definedName name="VAS075_F_Pastataiirstat431GeriamojoVandens">'Forma 6'!$F$61</definedName>
    <definedName name="VAS075_F_Pastataiirstat432GeriamojoVandens">'Forma 6'!$G$61</definedName>
    <definedName name="VAS075_F_Pastataiirstat433GeriamojoVandens">'Forma 6'!$H$61</definedName>
    <definedName name="VAS075_F_Pastataiirstat43IsViso">'Forma 6'!$E$61</definedName>
    <definedName name="VAS075_F_Pastataiirstat441NuotekuSurinkimas">'Forma 6'!$J$61</definedName>
    <definedName name="VAS075_F_Pastataiirstat442NuotekuValymas">'Forma 6'!$K$61</definedName>
    <definedName name="VAS075_F_Pastataiirstat443NuotekuDumblo">'Forma 6'!$L$61</definedName>
    <definedName name="VAS075_F_Pastataiirstat44IsViso">'Forma 6'!$I$61</definedName>
    <definedName name="VAS075_F_Pastataiirstat45PavirsiniuNuoteku">'Forma 6'!$M$61</definedName>
    <definedName name="VAS075_F_Pastataiirstat46KitosReguliuojamosios">'Forma 6'!$N$61</definedName>
    <definedName name="VAS075_F_Pastataiirstat47KitosVeiklos">'Forma 6'!$Q$61</definedName>
    <definedName name="VAS075_F_Pastataiirstat4Apskaitosveikla1">'Forma 6'!$O$61</definedName>
    <definedName name="VAS075_F_Pastataiirstat4Kitareguliuoja1">'Forma 6'!$P$61</definedName>
    <definedName name="VAS075_F_Pastataiirstat51IS">'Forma 6'!$D$101</definedName>
    <definedName name="VAS075_F_Pastataiirstat531GeriamojoVandens">'Forma 6'!$F$101</definedName>
    <definedName name="VAS075_F_Pastataiirstat532GeriamojoVandens">'Forma 6'!$G$101</definedName>
    <definedName name="VAS075_F_Pastataiirstat533GeriamojoVandens">'Forma 6'!$H$101</definedName>
    <definedName name="VAS075_F_Pastataiirstat53IsViso">'Forma 6'!$E$101</definedName>
    <definedName name="VAS075_F_Pastataiirstat541NuotekuSurinkimas">'Forma 6'!$J$101</definedName>
    <definedName name="VAS075_F_Pastataiirstat542NuotekuValymas">'Forma 6'!$K$101</definedName>
    <definedName name="VAS075_F_Pastataiirstat543NuotekuDumblo">'Forma 6'!$L$101</definedName>
    <definedName name="VAS075_F_Pastataiirstat54IsViso">'Forma 6'!$I$101</definedName>
    <definedName name="VAS075_F_Pastataiirstat55PavirsiniuNuoteku">'Forma 6'!$M$101</definedName>
    <definedName name="VAS075_F_Pastataiirstat56KitosReguliuojamosios">'Forma 6'!$N$101</definedName>
    <definedName name="VAS075_F_Pastataiirstat57KitosVeiklos">'Forma 6'!$Q$101</definedName>
    <definedName name="VAS075_F_Pastataiirstat5Apskaitosveikla1">'Forma 6'!$O$101</definedName>
    <definedName name="VAS075_F_Pastataiirstat5Kitareguliuoja1">'Forma 6'!$P$101</definedName>
    <definedName name="VAS075_F_Specprogramine21IS">'Forma 6'!$D$13</definedName>
    <definedName name="VAS075_F_Specprogramine231GeriamojoVandens">'Forma 6'!$F$13</definedName>
    <definedName name="VAS075_F_Specprogramine232GeriamojoVandens">'Forma 6'!$G$13</definedName>
    <definedName name="VAS075_F_Specprogramine233GeriamojoVandens">'Forma 6'!$H$13</definedName>
    <definedName name="VAS075_F_Specprogramine23IsViso">'Forma 6'!$E$13</definedName>
    <definedName name="VAS075_F_Specprogramine241NuotekuSurinkimas">'Forma 6'!$J$13</definedName>
    <definedName name="VAS075_F_Specprogramine242NuotekuValymas">'Forma 6'!$K$13</definedName>
    <definedName name="VAS075_F_Specprogramine243NuotekuDumblo">'Forma 6'!$L$13</definedName>
    <definedName name="VAS075_F_Specprogramine24IsViso">'Forma 6'!$I$13</definedName>
    <definedName name="VAS075_F_Specprogramine25PavirsiniuNuoteku">'Forma 6'!$M$13</definedName>
    <definedName name="VAS075_F_Specprogramine26KitosReguliuojamosios">'Forma 6'!$N$13</definedName>
    <definedName name="VAS075_F_Specprogramine27KitosVeiklos">'Forma 6'!$Q$13</definedName>
    <definedName name="VAS075_F_Specprogramine2Apskaitosveikla1">'Forma 6'!$O$13</definedName>
    <definedName name="VAS075_F_Specprogramine2Kitareguliuoja1">'Forma 6'!$P$13</definedName>
    <definedName name="VAS075_F_Specprogramine31IS">'Forma 6'!$D$36</definedName>
    <definedName name="VAS075_F_Specprogramine331GeriamojoVandens">'Forma 6'!$F$36</definedName>
    <definedName name="VAS075_F_Specprogramine332GeriamojoVandens">'Forma 6'!$G$36</definedName>
    <definedName name="VAS075_F_Specprogramine333GeriamojoVandens">'Forma 6'!$H$36</definedName>
    <definedName name="VAS075_F_Specprogramine33IsViso">'Forma 6'!$E$36</definedName>
    <definedName name="VAS075_F_Specprogramine341NuotekuSurinkimas">'Forma 6'!$J$36</definedName>
    <definedName name="VAS075_F_Specprogramine342NuotekuValymas">'Forma 6'!$K$36</definedName>
    <definedName name="VAS075_F_Specprogramine343NuotekuDumblo">'Forma 6'!$L$36</definedName>
    <definedName name="VAS075_F_Specprogramine34IsViso">'Forma 6'!$I$36</definedName>
    <definedName name="VAS075_F_Specprogramine35PavirsiniuNuoteku">'Forma 6'!$M$36</definedName>
    <definedName name="VAS075_F_Specprogramine36KitosReguliuojamosios">'Forma 6'!$N$36</definedName>
    <definedName name="VAS075_F_Specprogramine37KitosVeiklos">'Forma 6'!$Q$36</definedName>
    <definedName name="VAS075_F_Specprogramine3Apskaitosveikla1">'Forma 6'!$O$36</definedName>
    <definedName name="VAS075_F_Specprogramine3Kitareguliuoja1">'Forma 6'!$P$36</definedName>
    <definedName name="VAS075_F_Specprogramine41IS">'Forma 6'!$D$59</definedName>
    <definedName name="VAS075_F_Specprogramine431GeriamojoVandens">'Forma 6'!$F$59</definedName>
    <definedName name="VAS075_F_Specprogramine432GeriamojoVandens">'Forma 6'!$G$59</definedName>
    <definedName name="VAS075_F_Specprogramine433GeriamojoVandens">'Forma 6'!$H$59</definedName>
    <definedName name="VAS075_F_Specprogramine43IsViso">'Forma 6'!$E$59</definedName>
    <definedName name="VAS075_F_Specprogramine441NuotekuSurinkimas">'Forma 6'!$J$59</definedName>
    <definedName name="VAS075_F_Specprogramine442NuotekuValymas">'Forma 6'!$K$59</definedName>
    <definedName name="VAS075_F_Specprogramine443NuotekuDumblo">'Forma 6'!$L$59</definedName>
    <definedName name="VAS075_F_Specprogramine44IsViso">'Forma 6'!$I$59</definedName>
    <definedName name="VAS075_F_Specprogramine45PavirsiniuNuoteku">'Forma 6'!$M$59</definedName>
    <definedName name="VAS075_F_Specprogramine46KitosReguliuojamosios">'Forma 6'!$N$59</definedName>
    <definedName name="VAS075_F_Specprogramine47KitosVeiklos">'Forma 6'!$Q$59</definedName>
    <definedName name="VAS075_F_Specprogramine4Apskaitosveikla1">'Forma 6'!$O$59</definedName>
    <definedName name="VAS075_F_Specprogramine4Kitareguliuoja1">'Forma 6'!$P$59</definedName>
    <definedName name="VAS075_F_Specprogramine51IS">'Forma 6'!$D$99</definedName>
    <definedName name="VAS075_F_Specprogramine531GeriamojoVandens">'Forma 6'!$F$99</definedName>
    <definedName name="VAS075_F_Specprogramine532GeriamojoVandens">'Forma 6'!$G$99</definedName>
    <definedName name="VAS075_F_Specprogramine533GeriamojoVandens">'Forma 6'!$H$99</definedName>
    <definedName name="VAS075_F_Specprogramine53IsViso">'Forma 6'!$E$99</definedName>
    <definedName name="VAS075_F_Specprogramine541NuotekuSurinkimas">'Forma 6'!$J$99</definedName>
    <definedName name="VAS075_F_Specprogramine542NuotekuValymas">'Forma 6'!$K$99</definedName>
    <definedName name="VAS075_F_Specprogramine543NuotekuDumblo">'Forma 6'!$L$99</definedName>
    <definedName name="VAS075_F_Specprogramine54IsViso">'Forma 6'!$I$99</definedName>
    <definedName name="VAS075_F_Specprogramine55PavirsiniuNuoteku">'Forma 6'!$M$99</definedName>
    <definedName name="VAS075_F_Specprogramine56KitosReguliuojamosios">'Forma 6'!$N$99</definedName>
    <definedName name="VAS075_F_Specprogramine57KitosVeiklos">'Forma 6'!$Q$99</definedName>
    <definedName name="VAS075_F_Specprogramine5Apskaitosveikla1">'Forma 6'!$O$99</definedName>
    <definedName name="VAS075_F_Specprogramine5Kitareguliuoja1">'Forma 6'!$P$99</definedName>
    <definedName name="VAS075_F_Standartinepro21IS">'Forma 6'!$D$12</definedName>
    <definedName name="VAS075_F_Standartinepro231GeriamojoVandens">'Forma 6'!$F$12</definedName>
    <definedName name="VAS075_F_Standartinepro232GeriamojoVandens">'Forma 6'!$G$12</definedName>
    <definedName name="VAS075_F_Standartinepro233GeriamojoVandens">'Forma 6'!$H$12</definedName>
    <definedName name="VAS075_F_Standartinepro23IsViso">'Forma 6'!$E$12</definedName>
    <definedName name="VAS075_F_Standartinepro241NuotekuSurinkimas">'Forma 6'!$J$12</definedName>
    <definedName name="VAS075_F_Standartinepro242NuotekuValymas">'Forma 6'!$K$12</definedName>
    <definedName name="VAS075_F_Standartinepro243NuotekuDumblo">'Forma 6'!$L$12</definedName>
    <definedName name="VAS075_F_Standartinepro24IsViso">'Forma 6'!$I$12</definedName>
    <definedName name="VAS075_F_Standartinepro25PavirsiniuNuoteku">'Forma 6'!$M$12</definedName>
    <definedName name="VAS075_F_Standartinepro26KitosReguliuojamosios">'Forma 6'!$N$12</definedName>
    <definedName name="VAS075_F_Standartinepro27KitosVeiklos">'Forma 6'!$Q$12</definedName>
    <definedName name="VAS075_F_Standartinepro2Apskaitosveikla1">'Forma 6'!$O$12</definedName>
    <definedName name="VAS075_F_Standartinepro2Kitareguliuoja1">'Forma 6'!$P$12</definedName>
    <definedName name="VAS075_F_Standartinepro31IS">'Forma 6'!$D$35</definedName>
    <definedName name="VAS075_F_Standartinepro331GeriamojoVandens">'Forma 6'!$F$35</definedName>
    <definedName name="VAS075_F_Standartinepro332GeriamojoVandens">'Forma 6'!$G$35</definedName>
    <definedName name="VAS075_F_Standartinepro333GeriamojoVandens">'Forma 6'!$H$35</definedName>
    <definedName name="VAS075_F_Standartinepro33IsViso">'Forma 6'!$E$35</definedName>
    <definedName name="VAS075_F_Standartinepro341NuotekuSurinkimas">'Forma 6'!$J$35</definedName>
    <definedName name="VAS075_F_Standartinepro342NuotekuValymas">'Forma 6'!$K$35</definedName>
    <definedName name="VAS075_F_Standartinepro343NuotekuDumblo">'Forma 6'!$L$35</definedName>
    <definedName name="VAS075_F_Standartinepro34IsViso">'Forma 6'!$I$35</definedName>
    <definedName name="VAS075_F_Standartinepro35PavirsiniuNuoteku">'Forma 6'!$M$35</definedName>
    <definedName name="VAS075_F_Standartinepro36KitosReguliuojamosios">'Forma 6'!$N$35</definedName>
    <definedName name="VAS075_F_Standartinepro37KitosVeiklos">'Forma 6'!$Q$35</definedName>
    <definedName name="VAS075_F_Standartinepro3Apskaitosveikla1">'Forma 6'!$O$35</definedName>
    <definedName name="VAS075_F_Standartinepro3Kitareguliuoja1">'Forma 6'!$P$35</definedName>
    <definedName name="VAS075_F_Standartinepro41IS">'Forma 6'!$D$58</definedName>
    <definedName name="VAS075_F_Standartinepro431GeriamojoVandens">'Forma 6'!$F$58</definedName>
    <definedName name="VAS075_F_Standartinepro432GeriamojoVandens">'Forma 6'!$G$58</definedName>
    <definedName name="VAS075_F_Standartinepro433GeriamojoVandens">'Forma 6'!$H$58</definedName>
    <definedName name="VAS075_F_Standartinepro43IsViso">'Forma 6'!$E$58</definedName>
    <definedName name="VAS075_F_Standartinepro441NuotekuSurinkimas">'Forma 6'!$J$58</definedName>
    <definedName name="VAS075_F_Standartinepro442NuotekuValymas">'Forma 6'!$K$58</definedName>
    <definedName name="VAS075_F_Standartinepro443NuotekuDumblo">'Forma 6'!$L$58</definedName>
    <definedName name="VAS075_F_Standartinepro44IsViso">'Forma 6'!$I$58</definedName>
    <definedName name="VAS075_F_Standartinepro45PavirsiniuNuoteku">'Forma 6'!$M$58</definedName>
    <definedName name="VAS075_F_Standartinepro46KitosReguliuojamosios">'Forma 6'!$N$58</definedName>
    <definedName name="VAS075_F_Standartinepro47KitosVeiklos">'Forma 6'!$Q$58</definedName>
    <definedName name="VAS075_F_Standartinepro4Apskaitosveikla1">'Forma 6'!$O$58</definedName>
    <definedName name="VAS075_F_Standartinepro4Kitareguliuoja1">'Forma 6'!$P$58</definedName>
    <definedName name="VAS075_F_Standartinepro51IS">'Forma 6'!$D$98</definedName>
    <definedName name="VAS075_F_Standartinepro531GeriamojoVandens">'Forma 6'!$F$98</definedName>
    <definedName name="VAS075_F_Standartinepro532GeriamojoVandens">'Forma 6'!$G$98</definedName>
    <definedName name="VAS075_F_Standartinepro533GeriamojoVandens">'Forma 6'!$H$98</definedName>
    <definedName name="VAS075_F_Standartinepro53IsViso">'Forma 6'!$E$98</definedName>
    <definedName name="VAS075_F_Standartinepro541NuotekuSurinkimas">'Forma 6'!$J$98</definedName>
    <definedName name="VAS075_F_Standartinepro542NuotekuValymas">'Forma 6'!$K$98</definedName>
    <definedName name="VAS075_F_Standartinepro543NuotekuDumblo">'Forma 6'!$L$98</definedName>
    <definedName name="VAS075_F_Standartinepro54IsViso">'Forma 6'!$I$98</definedName>
    <definedName name="VAS075_F_Standartinepro55PavirsiniuNuoteku">'Forma 6'!$M$98</definedName>
    <definedName name="VAS075_F_Standartinepro56KitosReguliuojamosios">'Forma 6'!$N$98</definedName>
    <definedName name="VAS075_F_Standartinepro57KitosVeiklos">'Forma 6'!$Q$98</definedName>
    <definedName name="VAS075_F_Standartinepro5Apskaitosveikla1">'Forma 6'!$O$98</definedName>
    <definedName name="VAS075_F_Standartinepro5Kitareguliuoja1">'Forma 6'!$P$98</definedName>
    <definedName name="VAS075_F_Tiesiogiaipask11IS">'Forma 6'!$D$33</definedName>
    <definedName name="VAS075_F_Tiesiogiaipask131GeriamojoVandens">'Forma 6'!$F$33</definedName>
    <definedName name="VAS075_F_Tiesiogiaipask132GeriamojoVandens">'Forma 6'!$G$33</definedName>
    <definedName name="VAS075_F_Tiesiogiaipask133GeriamojoVandens">'Forma 6'!$H$33</definedName>
    <definedName name="VAS075_F_Tiesiogiaipask13IsViso">'Forma 6'!$E$33</definedName>
    <definedName name="VAS075_F_Tiesiogiaipask141NuotekuSurinkimas">'Forma 6'!$J$33</definedName>
    <definedName name="VAS075_F_Tiesiogiaipask142NuotekuValymas">'Forma 6'!$K$33</definedName>
    <definedName name="VAS075_F_Tiesiogiaipask143NuotekuDumblo">'Forma 6'!$L$33</definedName>
    <definedName name="VAS075_F_Tiesiogiaipask14IsViso">'Forma 6'!$I$33</definedName>
    <definedName name="VAS075_F_Tiesiogiaipask15PavirsiniuNuoteku">'Forma 6'!$M$33</definedName>
    <definedName name="VAS075_F_Tiesiogiaipask16KitosReguliuojamosios">'Forma 6'!$N$33</definedName>
    <definedName name="VAS075_F_Tiesiogiaipask17KitosVeiklos">'Forma 6'!$Q$33</definedName>
    <definedName name="VAS075_F_Tiesiogiaipask1Apskaitosveikla1">'Forma 6'!$O$33</definedName>
    <definedName name="VAS075_F_Tiesiogiaipask1Kitareguliuoja1">'Forma 6'!$P$33</definedName>
    <definedName name="VAS075_F_Transportoprie21IS">'Forma 6'!$D$26</definedName>
    <definedName name="VAS075_F_Transportoprie231GeriamojoVandens">'Forma 6'!$F$26</definedName>
    <definedName name="VAS075_F_Transportoprie232GeriamojoVandens">'Forma 6'!$G$26</definedName>
    <definedName name="VAS075_F_Transportoprie233GeriamojoVandens">'Forma 6'!$H$26</definedName>
    <definedName name="VAS075_F_Transportoprie23IsViso">'Forma 6'!$E$26</definedName>
    <definedName name="VAS075_F_Transportoprie241NuotekuSurinkimas">'Forma 6'!$J$26</definedName>
    <definedName name="VAS075_F_Transportoprie242NuotekuValymas">'Forma 6'!$K$26</definedName>
    <definedName name="VAS075_F_Transportoprie243NuotekuDumblo">'Forma 6'!$L$26</definedName>
    <definedName name="VAS075_F_Transportoprie24IsViso">'Forma 6'!$I$26</definedName>
    <definedName name="VAS075_F_Transportoprie25PavirsiniuNuoteku">'Forma 6'!$M$26</definedName>
    <definedName name="VAS075_F_Transportoprie26KitosReguliuojamosios">'Forma 6'!$N$26</definedName>
    <definedName name="VAS075_F_Transportoprie27KitosVeiklos">'Forma 6'!$Q$26</definedName>
    <definedName name="VAS075_F_Transportoprie2Apskaitosveikla1">'Forma 6'!$O$26</definedName>
    <definedName name="VAS075_F_Transportoprie2Kitareguliuoja1">'Forma 6'!$P$26</definedName>
    <definedName name="VAS075_F_Transportoprie31IS">'Forma 6'!$D$49</definedName>
    <definedName name="VAS075_F_Transportoprie331GeriamojoVandens">'Forma 6'!$F$49</definedName>
    <definedName name="VAS075_F_Transportoprie332GeriamojoVandens">'Forma 6'!$G$49</definedName>
    <definedName name="VAS075_F_Transportoprie333GeriamojoVandens">'Forma 6'!$H$49</definedName>
    <definedName name="VAS075_F_Transportoprie33IsViso">'Forma 6'!$E$49</definedName>
    <definedName name="VAS075_F_Transportoprie341NuotekuSurinkimas">'Forma 6'!$J$49</definedName>
    <definedName name="VAS075_F_Transportoprie342NuotekuValymas">'Forma 6'!$K$49</definedName>
    <definedName name="VAS075_F_Transportoprie343NuotekuDumblo">'Forma 6'!$L$49</definedName>
    <definedName name="VAS075_F_Transportoprie34IsViso">'Forma 6'!$I$49</definedName>
    <definedName name="VAS075_F_Transportoprie35PavirsiniuNuoteku">'Forma 6'!$M$49</definedName>
    <definedName name="VAS075_F_Transportoprie36KitosReguliuojamosios">'Forma 6'!$N$49</definedName>
    <definedName name="VAS075_F_Transportoprie37KitosVeiklos">'Forma 6'!$Q$49</definedName>
    <definedName name="VAS075_F_Transportoprie3Apskaitosveikla1">'Forma 6'!$O$49</definedName>
    <definedName name="VAS075_F_Transportoprie3Kitareguliuoja1">'Forma 6'!$P$49</definedName>
    <definedName name="VAS075_F_Transportoprie41IS">'Forma 6'!$D$72</definedName>
    <definedName name="VAS075_F_Transportoprie431GeriamojoVandens">'Forma 6'!$F$72</definedName>
    <definedName name="VAS075_F_Transportoprie432GeriamojoVandens">'Forma 6'!$G$72</definedName>
    <definedName name="VAS075_F_Transportoprie433GeriamojoVandens">'Forma 6'!$H$72</definedName>
    <definedName name="VAS075_F_Transportoprie43IsViso">'Forma 6'!$E$72</definedName>
    <definedName name="VAS075_F_Transportoprie441NuotekuSurinkimas">'Forma 6'!$J$72</definedName>
    <definedName name="VAS075_F_Transportoprie442NuotekuValymas">'Forma 6'!$K$72</definedName>
    <definedName name="VAS075_F_Transportoprie443NuotekuDumblo">'Forma 6'!$L$72</definedName>
    <definedName name="VAS075_F_Transportoprie44IsViso">'Forma 6'!$I$72</definedName>
    <definedName name="VAS075_F_Transportoprie45PavirsiniuNuoteku">'Forma 6'!$M$72</definedName>
    <definedName name="VAS075_F_Transportoprie46KitosReguliuojamosios">'Forma 6'!$N$72</definedName>
    <definedName name="VAS075_F_Transportoprie47KitosVeiklos">'Forma 6'!$Q$72</definedName>
    <definedName name="VAS075_F_Transportoprie4Apskaitosveikla1">'Forma 6'!$O$72</definedName>
    <definedName name="VAS075_F_Transportoprie4Kitareguliuoja1">'Forma 6'!$P$72</definedName>
    <definedName name="VAS075_F_Transportoprie51IS">'Forma 6'!$D$111</definedName>
    <definedName name="VAS075_F_Transportoprie531GeriamojoVandens">'Forma 6'!$F$111</definedName>
    <definedName name="VAS075_F_Transportoprie532GeriamojoVandens">'Forma 6'!$G$111</definedName>
    <definedName name="VAS075_F_Transportoprie533GeriamojoVandens">'Forma 6'!$H$111</definedName>
    <definedName name="VAS075_F_Transportoprie53IsViso">'Forma 6'!$E$111</definedName>
    <definedName name="VAS075_F_Transportoprie541NuotekuSurinkimas">'Forma 6'!$J$111</definedName>
    <definedName name="VAS075_F_Transportoprie542NuotekuValymas">'Forma 6'!$K$111</definedName>
    <definedName name="VAS075_F_Transportoprie543NuotekuDumblo">'Forma 6'!$L$111</definedName>
    <definedName name="VAS075_F_Transportoprie54IsViso">'Forma 6'!$I$111</definedName>
    <definedName name="VAS075_F_Transportoprie55PavirsiniuNuoteku">'Forma 6'!$M$111</definedName>
    <definedName name="VAS075_F_Transportoprie56KitosReguliuojamosios">'Forma 6'!$N$111</definedName>
    <definedName name="VAS075_F_Transportoprie57KitosVeiklos">'Forma 6'!$Q$111</definedName>
    <definedName name="VAS075_F_Transportoprie5Apskaitosveikla1">'Forma 6'!$O$111</definedName>
    <definedName name="VAS075_F_Transportoprie5Kitareguliuoja1">'Forma 6'!$P$111</definedName>
    <definedName name="VAS075_F_Vamzdynai21IS">'Forma 6'!$D$18</definedName>
    <definedName name="VAS075_F_Vamzdynai231GeriamojoVandens">'Forma 6'!$F$18</definedName>
    <definedName name="VAS075_F_Vamzdynai232GeriamojoVandens">'Forma 6'!$G$18</definedName>
    <definedName name="VAS075_F_Vamzdynai233GeriamojoVandens">'Forma 6'!$H$18</definedName>
    <definedName name="VAS075_F_Vamzdynai23IsViso">'Forma 6'!$E$18</definedName>
    <definedName name="VAS075_F_Vamzdynai241NuotekuSurinkimas">'Forma 6'!$J$18</definedName>
    <definedName name="VAS075_F_Vamzdynai242NuotekuValymas">'Forma 6'!$K$18</definedName>
    <definedName name="VAS075_F_Vamzdynai243NuotekuDumblo">'Forma 6'!$L$18</definedName>
    <definedName name="VAS075_F_Vamzdynai24IsViso">'Forma 6'!$I$18</definedName>
    <definedName name="VAS075_F_Vamzdynai25PavirsiniuNuoteku">'Forma 6'!$M$18</definedName>
    <definedName name="VAS075_F_Vamzdynai26KitosReguliuojamosios">'Forma 6'!$N$18</definedName>
    <definedName name="VAS075_F_Vamzdynai27KitosVeiklos">'Forma 6'!$Q$18</definedName>
    <definedName name="VAS075_F_Vamzdynai2Apskaitosveikla1">'Forma 6'!$O$18</definedName>
    <definedName name="VAS075_F_Vamzdynai2Kitareguliuoja1">'Forma 6'!$P$18</definedName>
    <definedName name="VAS075_F_Vamzdynai31IS">'Forma 6'!$D$41</definedName>
    <definedName name="VAS075_F_Vamzdynai331GeriamojoVandens">'Forma 6'!$F$41</definedName>
    <definedName name="VAS075_F_Vamzdynai332GeriamojoVandens">'Forma 6'!$G$41</definedName>
    <definedName name="VAS075_F_Vamzdynai333GeriamojoVandens">'Forma 6'!$H$41</definedName>
    <definedName name="VAS075_F_Vamzdynai33IsViso">'Forma 6'!$E$41</definedName>
    <definedName name="VAS075_F_Vamzdynai341NuotekuSurinkimas">'Forma 6'!$J$41</definedName>
    <definedName name="VAS075_F_Vamzdynai342NuotekuValymas">'Forma 6'!$K$41</definedName>
    <definedName name="VAS075_F_Vamzdynai343NuotekuDumblo">'Forma 6'!$L$41</definedName>
    <definedName name="VAS075_F_Vamzdynai34IsViso">'Forma 6'!$I$41</definedName>
    <definedName name="VAS075_F_Vamzdynai35PavirsiniuNuoteku">'Forma 6'!$M$41</definedName>
    <definedName name="VAS075_F_Vamzdynai36KitosReguliuojamosios">'Forma 6'!$N$41</definedName>
    <definedName name="VAS075_F_Vamzdynai37KitosVeiklos">'Forma 6'!$Q$41</definedName>
    <definedName name="VAS075_F_Vamzdynai3Apskaitosveikla1">'Forma 6'!$O$41</definedName>
    <definedName name="VAS075_F_Vamzdynai3Kitareguliuoja1">'Forma 6'!$P$41</definedName>
    <definedName name="VAS075_F_Vamzdynai41IS">'Forma 6'!$D$64</definedName>
    <definedName name="VAS075_F_Vamzdynai431GeriamojoVandens">'Forma 6'!$F$64</definedName>
    <definedName name="VAS075_F_Vamzdynai432GeriamojoVandens">'Forma 6'!$G$64</definedName>
    <definedName name="VAS075_F_Vamzdynai433GeriamojoVandens">'Forma 6'!$H$64</definedName>
    <definedName name="VAS075_F_Vamzdynai43IsViso">'Forma 6'!$E$64</definedName>
    <definedName name="VAS075_F_Vamzdynai441NuotekuSurinkimas">'Forma 6'!$J$64</definedName>
    <definedName name="VAS075_F_Vamzdynai442NuotekuValymas">'Forma 6'!$K$64</definedName>
    <definedName name="VAS075_F_Vamzdynai443NuotekuDumblo">'Forma 6'!$L$64</definedName>
    <definedName name="VAS075_F_Vamzdynai44IsViso">'Forma 6'!$I$64</definedName>
    <definedName name="VAS075_F_Vamzdynai45PavirsiniuNuoteku">'Forma 6'!$M$64</definedName>
    <definedName name="VAS075_F_Vamzdynai46KitosReguliuojamosios">'Forma 6'!$N$64</definedName>
    <definedName name="VAS075_F_Vamzdynai47KitosVeiklos">'Forma 6'!$Q$64</definedName>
    <definedName name="VAS075_F_Vamzdynai4Apskaitosveikla1">'Forma 6'!$O$64</definedName>
    <definedName name="VAS075_F_Vamzdynai4Kitareguliuoja1">'Forma 6'!$P$64</definedName>
    <definedName name="VAS075_F_Vamzdynai51IS">'Forma 6'!$D$104</definedName>
    <definedName name="VAS075_F_Vamzdynai531GeriamojoVandens">'Forma 6'!$F$104</definedName>
    <definedName name="VAS075_F_Vamzdynai532GeriamojoVandens">'Forma 6'!$G$104</definedName>
    <definedName name="VAS075_F_Vamzdynai533GeriamojoVandens">'Forma 6'!$H$104</definedName>
    <definedName name="VAS075_F_Vamzdynai53IsViso">'Forma 6'!$E$104</definedName>
    <definedName name="VAS075_F_Vamzdynai541NuotekuSurinkimas">'Forma 6'!$J$104</definedName>
    <definedName name="VAS075_F_Vamzdynai542NuotekuValymas">'Forma 6'!$K$104</definedName>
    <definedName name="VAS075_F_Vamzdynai543NuotekuDumblo">'Forma 6'!$L$104</definedName>
    <definedName name="VAS075_F_Vamzdynai54IsViso">'Forma 6'!$I$104</definedName>
    <definedName name="VAS075_F_Vamzdynai55PavirsiniuNuoteku">'Forma 6'!$M$104</definedName>
    <definedName name="VAS075_F_Vamzdynai56KitosReguliuojamosios">'Forma 6'!$N$104</definedName>
    <definedName name="VAS075_F_Vamzdynai57KitosVeiklos">'Forma 6'!$Q$104</definedName>
    <definedName name="VAS075_F_Vamzdynai5Apskaitosveikla1">'Forma 6'!$O$104</definedName>
    <definedName name="VAS075_F_Vamzdynai5Kitareguliuoja1">'Forma 6'!$P$104</definedName>
    <definedName name="VAS075_F_Vandenssiurbli21IS">'Forma 6'!$D$21</definedName>
    <definedName name="VAS075_F_Vandenssiurbli231GeriamojoVandens">'Forma 6'!$F$21</definedName>
    <definedName name="VAS075_F_Vandenssiurbli232GeriamojoVandens">'Forma 6'!$G$21</definedName>
    <definedName name="VAS075_F_Vandenssiurbli233GeriamojoVandens">'Forma 6'!$H$21</definedName>
    <definedName name="VAS075_F_Vandenssiurbli23IsViso">'Forma 6'!$E$21</definedName>
    <definedName name="VAS075_F_Vandenssiurbli241NuotekuSurinkimas">'Forma 6'!$J$21</definedName>
    <definedName name="VAS075_F_Vandenssiurbli242NuotekuValymas">'Forma 6'!$K$21</definedName>
    <definedName name="VAS075_F_Vandenssiurbli243NuotekuDumblo">'Forma 6'!$L$21</definedName>
    <definedName name="VAS075_F_Vandenssiurbli24IsViso">'Forma 6'!$I$21</definedName>
    <definedName name="VAS075_F_Vandenssiurbli25PavirsiniuNuoteku">'Forma 6'!$M$21</definedName>
    <definedName name="VAS075_F_Vandenssiurbli26KitosReguliuojamosios">'Forma 6'!$N$21</definedName>
    <definedName name="VAS075_F_Vandenssiurbli27KitosVeiklos">'Forma 6'!$Q$21</definedName>
    <definedName name="VAS075_F_Vandenssiurbli2Apskaitosveikla1">'Forma 6'!$O$21</definedName>
    <definedName name="VAS075_F_Vandenssiurbli2Kitareguliuoja1">'Forma 6'!$P$21</definedName>
    <definedName name="VAS075_F_Vandenssiurbli31IS">'Forma 6'!$D$44</definedName>
    <definedName name="VAS075_F_Vandenssiurbli331GeriamojoVandens">'Forma 6'!$F$44</definedName>
    <definedName name="VAS075_F_Vandenssiurbli332GeriamojoVandens">'Forma 6'!$G$44</definedName>
    <definedName name="VAS075_F_Vandenssiurbli333GeriamojoVandens">'Forma 6'!$H$44</definedName>
    <definedName name="VAS075_F_Vandenssiurbli33IsViso">'Forma 6'!$E$44</definedName>
    <definedName name="VAS075_F_Vandenssiurbli341NuotekuSurinkimas">'Forma 6'!$J$44</definedName>
    <definedName name="VAS075_F_Vandenssiurbli342NuotekuValymas">'Forma 6'!$K$44</definedName>
    <definedName name="VAS075_F_Vandenssiurbli343NuotekuDumblo">'Forma 6'!$L$44</definedName>
    <definedName name="VAS075_F_Vandenssiurbli34IsViso">'Forma 6'!$I$44</definedName>
    <definedName name="VAS075_F_Vandenssiurbli35PavirsiniuNuoteku">'Forma 6'!$M$44</definedName>
    <definedName name="VAS075_F_Vandenssiurbli36KitosReguliuojamosios">'Forma 6'!$N$44</definedName>
    <definedName name="VAS075_F_Vandenssiurbli37KitosVeiklos">'Forma 6'!$Q$44</definedName>
    <definedName name="VAS075_F_Vandenssiurbli3Apskaitosveikla1">'Forma 6'!$O$44</definedName>
    <definedName name="VAS075_F_Vandenssiurbli3Kitareguliuoja1">'Forma 6'!$P$44</definedName>
    <definedName name="VAS075_F_Vandenssiurbli41IS">'Forma 6'!$D$67</definedName>
    <definedName name="VAS075_F_Vandenssiurbli431GeriamojoVandens">'Forma 6'!$F$67</definedName>
    <definedName name="VAS075_F_Vandenssiurbli432GeriamojoVandens">'Forma 6'!$G$67</definedName>
    <definedName name="VAS075_F_Vandenssiurbli433GeriamojoVandens">'Forma 6'!$H$67</definedName>
    <definedName name="VAS075_F_Vandenssiurbli43IsViso">'Forma 6'!$E$67</definedName>
    <definedName name="VAS075_F_Vandenssiurbli441NuotekuSurinkimas">'Forma 6'!$J$67</definedName>
    <definedName name="VAS075_F_Vandenssiurbli442NuotekuValymas">'Forma 6'!$K$67</definedName>
    <definedName name="VAS075_F_Vandenssiurbli443NuotekuDumblo">'Forma 6'!$L$67</definedName>
    <definedName name="VAS075_F_Vandenssiurbli44IsViso">'Forma 6'!$I$67</definedName>
    <definedName name="VAS075_F_Vandenssiurbli45PavirsiniuNuoteku">'Forma 6'!$M$67</definedName>
    <definedName name="VAS075_F_Vandenssiurbli46KitosReguliuojamosios">'Forma 6'!$N$67</definedName>
    <definedName name="VAS075_F_Vandenssiurbli47KitosVeiklos">'Forma 6'!$Q$67</definedName>
    <definedName name="VAS075_F_Vandenssiurbli4Apskaitosveikla1">'Forma 6'!$O$67</definedName>
    <definedName name="VAS075_F_Vandenssiurbli4Kitareguliuoja1">'Forma 6'!$P$67</definedName>
    <definedName name="VAS075_F_Verslovienetui21IS">'Forma 6'!$D$134</definedName>
    <definedName name="VAS075_F_Verslovienetui231GeriamojoVandens">'Forma 6'!$F$134</definedName>
    <definedName name="VAS075_F_Verslovienetui232GeriamojoVandens">'Forma 6'!$G$134</definedName>
    <definedName name="VAS075_F_Verslovienetui233GeriamojoVandens">'Forma 6'!$H$134</definedName>
    <definedName name="VAS075_F_Verslovienetui23IsViso">'Forma 6'!$E$134</definedName>
    <definedName name="VAS075_F_Verslovienetui241NuotekuSurinkimas">'Forma 6'!$J$134</definedName>
    <definedName name="VAS075_F_Verslovienetui242NuotekuValymas">'Forma 6'!$K$134</definedName>
    <definedName name="VAS075_F_Verslovienetui243NuotekuDumblo">'Forma 6'!$L$134</definedName>
    <definedName name="VAS075_F_Verslovienetui24IsViso">'Forma 6'!$I$134</definedName>
    <definedName name="VAS075_F_Verslovienetui25PavirsiniuNuoteku">'Forma 6'!$M$134</definedName>
    <definedName name="VAS075_F_Verslovienetui26KitosReguliuojamosios">'Forma 6'!$N$134</definedName>
    <definedName name="VAS075_F_Verslovienetui27KitosVeiklos">'Forma 6'!$Q$134</definedName>
    <definedName name="VAS075_F_Verslovienetui2Apskaitosveikla1">'Forma 6'!$O$134</definedName>
    <definedName name="VAS075_F_Verslovienetui2Kitareguliuoja1">'Forma 6'!$P$134</definedName>
    <definedName name="VAS080_D_Apskaitosveikl10">'Forma 11'!$C$37</definedName>
    <definedName name="VAS080_D_AtaskaitinisLaikotarpis">'Forma 11'!$E$9</definedName>
    <definedName name="VAS080_D_Bendraipriskir2">'Forma 11'!$C$38</definedName>
    <definedName name="VAS080_D_Elektrosenergi10">'Forma 11'!$C$19</definedName>
    <definedName name="VAS080_D_Elektrosenergi11">'Forma 11'!$C$27</definedName>
    <definedName name="VAS080_D_Elektrosenergi12">'Forma 11'!$C$39</definedName>
    <definedName name="VAS080_D_Elektrosenergi13">'Forma 11'!$C$41</definedName>
    <definedName name="VAS080_D_Elektrosenergi14">'Forma 11'!$C$42</definedName>
    <definedName name="VAS080_D_Elektrosenergi15">'Forma 11'!$C$43</definedName>
    <definedName name="VAS080_D_Elektrosenergi16">'Forma 11'!$C$47</definedName>
    <definedName name="VAS080_D_Elektrosenergi17">'Forma 11'!$C$50</definedName>
    <definedName name="VAS080_D_Elektrosenergi18">'Forma 11'!$C$54</definedName>
    <definedName name="VAS080_D_Elektrosenergi19">'Forma 11'!$C$56</definedName>
    <definedName name="VAS080_D_Elektrosenergi20">'Forma 11'!$C$57</definedName>
    <definedName name="VAS080_D_Elektrosenergi9">'Forma 11'!$C$10</definedName>
    <definedName name="VAS080_D_Geriamojovande18">'Forma 11'!$C$28</definedName>
    <definedName name="VAS080_D_Issioskaiciaus20">'Forma 11'!$C$11</definedName>
    <definedName name="VAS080_D_Issioskaiciaus21">'Forma 11'!$C$12</definedName>
    <definedName name="VAS080_D_Issioskaiciaus22">'Forma 11'!$C$20</definedName>
    <definedName name="VAS080_D_Issioskaiciaus23">'Forma 11'!$C$29</definedName>
    <definedName name="VAS080_D_Issioskaiciaus24">'Forma 11'!$C$33</definedName>
    <definedName name="VAS080_D_Nuotekudumblot14">'Forma 11'!$C$17</definedName>
    <definedName name="VAS080_D_Nuotekudumblot15">'Forma 11'!$C$25</definedName>
    <definedName name="VAS080_D_Nuotekudumblot16">'Forma 11'!$C$35</definedName>
    <definedName name="VAS080_D_Nuotekusurinki7">'Forma 11'!$C$15</definedName>
    <definedName name="VAS080_D_Nuotekusurinki8">'Forma 11'!$C$23</definedName>
    <definedName name="VAS080_D_Nuotekutvarkym11">'Forma 11'!$C$32</definedName>
    <definedName name="VAS080_D_Nuotekuvalyme2">'Forma 11'!$C$16</definedName>
    <definedName name="VAS080_D_Nuotekuvalyme3">'Forma 11'!$C$24</definedName>
    <definedName name="VAS080_D_Nuotekuvalyme4">'Forma 11'!$C$34</definedName>
    <definedName name="VAS080_D_Paruostogeriam2">'Forma 11'!$C$49</definedName>
    <definedName name="VAS080_D_Pasalintatersa3">'Forma 11'!$C$55</definedName>
    <definedName name="VAS080_D_Pasigamintaele1">'Forma 11'!$C$40</definedName>
    <definedName name="VAS080_D_Patiektogeriam2">'Forma 11'!$C$46</definedName>
    <definedName name="VAS080_D_Pavirsiniunuot20">'Forma 11'!$C$18</definedName>
    <definedName name="VAS080_D_Pavirsiniunuot21">'Forma 11'!$C$26</definedName>
    <definedName name="VAS080_D_Pavirsiniunuot22">'Forma 11'!$C$36</definedName>
    <definedName name="VAS080_D_Perpumpuotunuo1">'Forma 11'!$C$53</definedName>
    <definedName name="VAS080_D_Surinktunuotek1">'Forma 11'!$C$52</definedName>
    <definedName name="VAS080_D_Vandenspristat2">'Forma 11'!$C$14</definedName>
    <definedName name="VAS080_D_Vandenspristat3">'Forma 11'!$C$22</definedName>
    <definedName name="VAS080_D_Vandenspristat4">'Forma 11'!$C$31</definedName>
    <definedName name="VAS080_D_Vandensruosime3">'Forma 11'!$C$13</definedName>
    <definedName name="VAS080_D_Vandensruosime4">'Forma 11'!$C$21</definedName>
    <definedName name="VAS080_D_Vandensruosime5">'Forma 11'!$C$30</definedName>
    <definedName name="VAS080_D_Vidutinissvert6">'Forma 11'!$C$44</definedName>
    <definedName name="VAS080_D_Vidutinissvert7">'Forma 11'!$C$45</definedName>
    <definedName name="VAS080_D_Vidutinissvert8">'Forma 11'!$C$48</definedName>
    <definedName name="VAS080_D_Vidutinissvert9">'Forma 11'!$C$51</definedName>
    <definedName name="VAS080_F_Apskaitosveikl10AtaskaitinisLaikotarpis">'Forma 11'!$E$37</definedName>
    <definedName name="VAS080_F_Bendraipriskir2AtaskaitinisLaikotarpis">'Forma 11'!$E$38</definedName>
    <definedName name="VAS080_F_Elektrosenergi10AtaskaitinisLaikotarpis">'Forma 11'!$E$19</definedName>
    <definedName name="VAS080_F_Elektrosenergi11AtaskaitinisLaikotarpis">'Forma 11'!$E$27</definedName>
    <definedName name="VAS080_F_Elektrosenergi12AtaskaitinisLaikotarpis">'Forma 11'!$E$39</definedName>
    <definedName name="VAS080_F_Elektrosenergi13AtaskaitinisLaikotarpis">'Forma 11'!$E$41</definedName>
    <definedName name="VAS080_F_Elektrosenergi15AtaskaitinisLaikotarpis">'Forma 11'!$E$43</definedName>
    <definedName name="VAS080_F_Elektrosenergi16AtaskaitinisLaikotarpis">'Forma 11'!$E$47</definedName>
    <definedName name="VAS080_F_Elektrosenergi17AtaskaitinisLaikotarpis">'Forma 11'!$E$50</definedName>
    <definedName name="VAS080_F_Elektrosenergi18AtaskaitinisLaikotarpis">'Forma 11'!$E$54</definedName>
    <definedName name="VAS080_F_Elektrosenergi19AtaskaitinisLaikotarpis">'Forma 11'!$E$56</definedName>
    <definedName name="VAS080_F_Elektrosenergi20AtaskaitinisLaikotarpis">'Forma 11'!$E$57</definedName>
    <definedName name="VAS080_F_Elektrosenergi9AtaskaitinisLaikotarpis">'Forma 11'!$E$10</definedName>
    <definedName name="VAS080_F_Geriamojovande18AtaskaitinisLaikotarpis">'Forma 11'!$E$28</definedName>
    <definedName name="VAS080_F_Issioskaiciaus20AtaskaitinisLaikotarpis">'Forma 11'!$E$11</definedName>
    <definedName name="VAS080_F_Issioskaiciaus21AtaskaitinisLaikotarpis">'Forma 11'!$E$12</definedName>
    <definedName name="VAS080_F_Issioskaiciaus22AtaskaitinisLaikotarpis">'Forma 11'!$E$20</definedName>
    <definedName name="VAS080_F_Issioskaiciaus23AtaskaitinisLaikotarpis">'Forma 11'!$E$29</definedName>
    <definedName name="VAS080_F_Issioskaiciaus24AtaskaitinisLaikotarpis">'Forma 11'!$E$33</definedName>
    <definedName name="VAS080_F_Nuotekudumblot14AtaskaitinisLaikotarpis">'Forma 11'!$E$17</definedName>
    <definedName name="VAS080_F_Nuotekudumblot15AtaskaitinisLaikotarpis">'Forma 11'!$E$25</definedName>
    <definedName name="VAS080_F_Nuotekudumblot16AtaskaitinisLaikotarpis">'Forma 11'!$E$35</definedName>
    <definedName name="VAS080_F_Nuotekusurinki7AtaskaitinisLaikotarpis">'Forma 11'!$E$15</definedName>
    <definedName name="VAS080_F_Nuotekusurinki8AtaskaitinisLaikotarpis">'Forma 11'!$E$23</definedName>
    <definedName name="VAS080_F_Nuotekutvarkym11AtaskaitinisLaikotarpis">'Forma 11'!$E$32</definedName>
    <definedName name="VAS080_F_Nuotekuvalyme2AtaskaitinisLaikotarpis">'Forma 11'!$E$16</definedName>
    <definedName name="VAS080_F_Nuotekuvalyme3AtaskaitinisLaikotarpis">'Forma 11'!$E$24</definedName>
    <definedName name="VAS080_F_Nuotekuvalyme4AtaskaitinisLaikotarpis">'Forma 11'!$E$34</definedName>
    <definedName name="VAS080_F_Paruostogeriam2AtaskaitinisLaikotarpis">'Forma 11'!$E$49</definedName>
    <definedName name="VAS080_F_Pasalintatersa3AtaskaitinisLaikotarpis">'Forma 11'!$E$55</definedName>
    <definedName name="VAS080_F_Pasigamintaele1AtaskaitinisLaikotarpis">'Forma 11'!$E$40</definedName>
    <definedName name="VAS080_F_Patiektogeriam2AtaskaitinisLaikotarpis">'Forma 11'!$E$46</definedName>
    <definedName name="VAS080_F_Pavirsiniunuot20AtaskaitinisLaikotarpis">'Forma 11'!$E$18</definedName>
    <definedName name="VAS080_F_Pavirsiniunuot21AtaskaitinisLaikotarpis">'Forma 11'!$E$26</definedName>
    <definedName name="VAS080_F_Pavirsiniunuot22AtaskaitinisLaikotarpis">'Forma 11'!$E$36</definedName>
    <definedName name="VAS080_F_Perpumpuotunuo1AtaskaitinisLaikotarpis">'Forma 11'!$E$53</definedName>
    <definedName name="VAS080_F_Surinktunuotek1AtaskaitinisLaikotarpis">'Forma 11'!$E$52</definedName>
    <definedName name="VAS080_F_Vandenspristat2AtaskaitinisLaikotarpis">'Forma 11'!$E$14</definedName>
    <definedName name="VAS080_F_Vandenspristat3AtaskaitinisLaikotarpis">'Forma 11'!$E$22</definedName>
    <definedName name="VAS080_F_Vandenspristat4AtaskaitinisLaikotarpis">'Forma 11'!$E$31</definedName>
    <definedName name="VAS080_F_Vandensruosime3AtaskaitinisLaikotarpis">'Forma 11'!$E$13</definedName>
    <definedName name="VAS080_F_Vandensruosime4AtaskaitinisLaikotarpis">'Forma 11'!$E$21</definedName>
    <definedName name="VAS080_F_Vandensruosime5AtaskaitinisLaikotarpis">'Forma 11'!$E$30</definedName>
    <definedName name="VAS080_F_Vidutinissvert6AtaskaitinisLaikotarpis">'Forma 11'!$E$44</definedName>
    <definedName name="VAS080_F_Vidutinissvert7AtaskaitinisLaikotarpis">'Forma 11'!$E$45</definedName>
    <definedName name="VAS080_F_Vidutinissvert8AtaskaitinisLaikotarpis">'Forma 11'!$E$48</definedName>
    <definedName name="VAS080_F_Vidutinissvert9AtaskaitinisLaikotarpis">'Forma 11'!$E$51</definedName>
    <definedName name="VAS079_D_Apskaitosveikl7">'Forma 10'!$C$23</definedName>
    <definedName name="VAS079_D_Apskaitosveikl8">'Forma 10'!$C$34</definedName>
    <definedName name="VAS079_D_Apskaitosveikl9">'Forma 10'!$C$35</definedName>
    <definedName name="VAS079_D_AtaskaitinisLaikotarpis">'Forma 10'!$E$9</definedName>
    <definedName name="VAS079_D_Bendraipriskir1">'Forma 10'!$C$38</definedName>
    <definedName name="VAS079_D_Darbuotojuskai1">'Forma 10'!$C$11</definedName>
    <definedName name="VAS079_D_Darbuotojuskai2">'Forma 10'!$C$12</definedName>
    <definedName name="VAS079_D_Darbuotojuskai3">'Forma 10'!$C$26</definedName>
    <definedName name="VAS079_D_Geriamojovande17">'Forma 10'!$C$14</definedName>
    <definedName name="VAS079_D_Gvtveiklaities1">'Forma 10'!$C$28</definedName>
    <definedName name="VAS079_D_Gvtveiklaities2">'Forma 10'!$C$29</definedName>
    <definedName name="VAS079_D_Issioskaiciaus18">'Forma 10'!$C$15</definedName>
    <definedName name="VAS079_D_Issioskaiciaus19">'Forma 10'!$C$19</definedName>
    <definedName name="VAS079_D_Netiesiogiaipr1">'Forma 10'!$C$24</definedName>
    <definedName name="VAS079_D_Netiesiogiaipr2">'Forma 10'!$C$36</definedName>
    <definedName name="VAS079_D_Netiesiogiaipr3">'Forma 10'!$C$37</definedName>
    <definedName name="VAS079_D_Ntveiklaitiesi1">'Forma 10'!$C$30</definedName>
    <definedName name="VAS079_D_Ntveiklaitiesi2">'Forma 10'!$C$31</definedName>
    <definedName name="VAS079_D_Nuotekudumblot13">'Forma 10'!$C$21</definedName>
    <definedName name="VAS079_D_Nuotekutvarkym10">'Forma 10'!$C$18</definedName>
    <definedName name="VAS079_D_Nuotekuvalyme1">'Forma 10'!$C$20</definedName>
    <definedName name="VAS079_D_Pavirsiniunuot17">'Forma 10'!$C$22</definedName>
    <definedName name="VAS079_D_Pavirsiniunuot18">'Forma 10'!$C$32</definedName>
    <definedName name="VAS079_D_Pavirsiniunuot19">'Forma 10'!$C$33</definedName>
    <definedName name="VAS079_D_Reguliuojamaiv1">'Forma 10'!$C$25</definedName>
    <definedName name="VAS079_D_Reguliuojamaiv2">'Forma 10'!$C$39</definedName>
    <definedName name="VAS079_D_Santykiniairod1">'Forma 10'!$C$27</definedName>
    <definedName name="VAS079_D_Tiesiogiaiirne1">'Forma 10'!$C$41</definedName>
    <definedName name="VAS079_D_Tiesiogiaipris1">'Forma 10'!$C$13</definedName>
    <definedName name="VAS079_D_Vandenspristat1">'Forma 10'!$C$17</definedName>
    <definedName name="VAS079_D_Vandensruosime2">'Forma 10'!$C$16</definedName>
    <definedName name="VAS079_D_Vidutinisdarbo1">'Forma 10'!$C$40</definedName>
    <definedName name="VAS079_D_Vidutinissalyg1">'Forma 10'!$E$10</definedName>
    <definedName name="VAS079_D_Vidutinissaras1">'Forma 10'!$F$10</definedName>
    <definedName name="VAS079_F_Apskaitosveikl7Vidutinissalyg1">'Forma 10'!$E$23</definedName>
    <definedName name="VAS079_F_Apskaitosveikl7Vidutinissaras1">'Forma 10'!$F$23</definedName>
    <definedName name="VAS079_F_Apskaitosveikl8Vidutinissalyg1">'Forma 10'!$E$34</definedName>
    <definedName name="VAS079_F_Apskaitosveikl9Vidutinissalyg1">'Forma 10'!$E$35</definedName>
    <definedName name="VAS079_F_Bendraipriskir1Vidutinissalyg1">'Forma 10'!$E$38</definedName>
    <definedName name="VAS079_F_Darbuotojuskai1Vidutinissalyg1">'Forma 10'!$E$11</definedName>
    <definedName name="VAS079_F_Darbuotojuskai1Vidutinissaras1">'Forma 10'!$F$11</definedName>
    <definedName name="VAS079_F_Darbuotojuskai2Vidutinissalyg1">'Forma 10'!$E$12</definedName>
    <definedName name="VAS079_F_Darbuotojuskai2Vidutinissaras1">'Forma 10'!$F$12</definedName>
    <definedName name="VAS079_F_Darbuotojuskai3Vidutinissalyg1">'Forma 10'!$E$26</definedName>
    <definedName name="VAS079_F_Darbuotojuskai3Vidutinissaras1">'Forma 10'!$F$26</definedName>
    <definedName name="VAS079_F_Geriamojovande17Vidutinissalyg1">'Forma 10'!$E$14</definedName>
    <definedName name="VAS079_F_Geriamojovande17Vidutinissaras1">'Forma 10'!$F$14</definedName>
    <definedName name="VAS079_F_Gvtveiklaities1Vidutinissalyg1">'Forma 10'!$E$28</definedName>
    <definedName name="VAS079_F_Gvtveiklaities2Vidutinissalyg1">'Forma 10'!$E$29</definedName>
    <definedName name="VAS079_F_Issioskaiciaus18Vidutinissalyg1">'Forma 10'!$E$15</definedName>
    <definedName name="VAS079_F_Issioskaiciaus18Vidutinissaras1">'Forma 10'!$F$15</definedName>
    <definedName name="VAS079_F_Issioskaiciaus19Vidutinissalyg1">'Forma 10'!$E$19</definedName>
    <definedName name="VAS079_F_Issioskaiciaus19Vidutinissaras1">'Forma 10'!$F$19</definedName>
    <definedName name="VAS079_F_Netiesiogiaipr1Vidutinissalyg1">'Forma 10'!$E$24</definedName>
    <definedName name="VAS079_F_Netiesiogiaipr1Vidutinissaras1">'Forma 10'!$F$24</definedName>
    <definedName name="VAS079_F_Netiesiogiaipr2Vidutinissalyg1">'Forma 10'!$E$36</definedName>
    <definedName name="VAS079_F_Netiesiogiaipr3Vidutinissalyg1">'Forma 10'!$E$37</definedName>
    <definedName name="VAS079_F_Ntveiklaitiesi1Vidutinissalyg1">'Forma 10'!$E$30</definedName>
    <definedName name="VAS079_F_Ntveiklaitiesi2Vidutinissalyg1">'Forma 10'!$E$31</definedName>
    <definedName name="VAS079_F_Nuotekudumblot13Vidutinissalyg1">'Forma 10'!$E$21</definedName>
    <definedName name="VAS079_F_Nuotekudumblot13Vidutinissaras1">'Forma 10'!$F$21</definedName>
    <definedName name="VAS079_F_Nuotekutvarkym10Vidutinissalyg1">'Forma 10'!$E$18</definedName>
    <definedName name="VAS079_F_Nuotekutvarkym10Vidutinissaras1">'Forma 10'!$F$18</definedName>
    <definedName name="VAS079_F_Nuotekuvalyme1Vidutinissalyg1">'Forma 10'!$E$20</definedName>
    <definedName name="VAS079_F_Nuotekuvalyme1Vidutinissaras1">'Forma 10'!$F$20</definedName>
    <definedName name="VAS079_F_Pavirsiniunuot17Vidutinissalyg1">'Forma 10'!$E$22</definedName>
    <definedName name="VAS079_F_Pavirsiniunuot17Vidutinissaras1">'Forma 10'!$F$22</definedName>
    <definedName name="VAS079_F_Pavirsiniunuot18Vidutinissalyg1">'Forma 10'!$E$32</definedName>
    <definedName name="VAS079_F_Pavirsiniunuot19Vidutinissalyg1">'Forma 10'!$E$33</definedName>
    <definedName name="VAS079_F_Reguliuojamaiv1Vidutinissalyg1">'Forma 10'!$E$25</definedName>
    <definedName name="VAS079_F_Reguliuojamaiv1Vidutinissaras1">'Forma 10'!$F$25</definedName>
    <definedName name="VAS079_F_Reguliuojamaiv2Vidutinissalyg1">'Forma 10'!$E$39</definedName>
    <definedName name="VAS079_F_Santykiniairod1AtaskaitinisLaikotarpis">'Forma 10'!$E$27</definedName>
    <definedName name="VAS079_F_Tiesiogiaiirne1Vidutinissalyg1">'Forma 10'!$E$41</definedName>
    <definedName name="VAS079_F_Tiesiogiaipris1Vidutinissalyg1">'Forma 10'!$E$13</definedName>
    <definedName name="VAS079_F_Tiesiogiaipris1Vidutinissaras1">'Forma 10'!$F$13</definedName>
    <definedName name="VAS079_F_Vandenspristat1Vidutinissalyg1">'Forma 10'!$E$17</definedName>
    <definedName name="VAS079_F_Vandenspristat1Vidutinissaras1">'Forma 10'!$F$17</definedName>
    <definedName name="VAS079_F_Vandensruosime2Vidutinissalyg1">'Forma 10'!$E$16</definedName>
    <definedName name="VAS079_F_Vandensruosime2Vidutinissaras1">'Forma 10'!$F$16</definedName>
    <definedName name="VAS079_F_Vidutinisdarbo1Vidutinissalyg1">'Forma 10'!$E$40</definedName>
    <definedName name="VAS077_D_Abonentaiirvar1">'Forma 8'!$C$90</definedName>
    <definedName name="VAS077_D_Abonentaiirvar2">'Forma 8'!$C$91</definedName>
    <definedName name="VAS077_D_Abonentaiirvar3">'Forma 8'!$C$92</definedName>
    <definedName name="VAS077_D_Abonentaikurie1">'Forma 8'!$C$86</definedName>
    <definedName name="VAS077_D_Abonentaikurie2">'Forma 8'!$C$87</definedName>
    <definedName name="VAS077_D_Abonentaikurie3">'Forma 8'!$C$88</definedName>
    <definedName name="VAS077_D_Abonentams1">'Forma 8'!$C$21</definedName>
    <definedName name="VAS077_D_Abonentamsuznu1">'Forma 8'!$C$47</definedName>
    <definedName name="VAS077_D_Abonentamsuzsu1">'Forma 8'!$C$45</definedName>
    <definedName name="VAS077_D_Abonentamsuzva1">'Forma 8'!$C$46</definedName>
    <definedName name="VAS077_D_Aptarnaujamuuk1">'Forma 8'!$C$77</definedName>
    <definedName name="VAS077_D_Aptarnaujamuuk2">'Forma 8'!$C$85</definedName>
    <definedName name="VAS077_D_Aptarnaujamuuk3">'Forma 8'!$C$89</definedName>
    <definedName name="VAS077_D_AtaskaitinisLaikotarpis">'Forma 8'!$E$9</definedName>
    <definedName name="VAS077_D_Daugiabuciunam1">'Forma 8'!$C$28</definedName>
    <definedName name="VAS077_D_Daugiabuciunam2">'Forma 8'!$C$66</definedName>
    <definedName name="VAS077_D_Daugiabuciuose1">'Forma 8'!$C$18</definedName>
    <definedName name="VAS077_D_Daugiabuciuose2">'Forma 8'!$C$40</definedName>
    <definedName name="VAS077_D_Geriamasisvand1">'Forma 8'!$C$10</definedName>
    <definedName name="VAS077_D_Gyventojuskaic1">'Forma 8'!$C$75</definedName>
    <definedName name="VAS077_D_Individualiuos1">'Forma 8'!$C$20</definedName>
    <definedName name="VAS077_D_Individualiuos2">'Forma 8'!$C$44</definedName>
    <definedName name="VAS077_D_Individualiuos3">'Forma 8'!$C$80</definedName>
    <definedName name="VAS077_D_Individualiuos4">'Forma 8'!$C$42</definedName>
    <definedName name="VAS077_D_Individualiuos5">'Forma 8'!$C$43</definedName>
    <definedName name="VAS077_D_Isgautopozemin1">'Forma 8'!$C$11</definedName>
    <definedName name="VAS077_D_Issioskaiciaus1">'Forma 8'!$C$14</definedName>
    <definedName name="VAS077_D_Issioskaiciaus10">'Forma 8'!$C$52</definedName>
    <definedName name="VAS077_D_Issioskaiciaus11">'Forma 8'!$C$64</definedName>
    <definedName name="VAS077_D_Issioskaiciaus12">'Forma 8'!$C$79</definedName>
    <definedName name="VAS077_D_Issioskaiciaus13">'Forma 8'!$C$68</definedName>
    <definedName name="VAS077_D_Issioskaiciaus14">'Forma 8'!$C$70</definedName>
    <definedName name="VAS077_D_Issioskaiciaus15">'Forma 8'!$C$72</definedName>
    <definedName name="VAS077_D_Issioskaiciaus2">'Forma 8'!$C$15</definedName>
    <definedName name="VAS077_D_Issioskaiciaus3">'Forma 8'!$C$19</definedName>
    <definedName name="VAS077_D_Issioskaiciaus4">'Forma 8'!$C$22</definedName>
    <definedName name="VAS077_D_Issioskaiciaus5">'Forma 8'!$C$26</definedName>
    <definedName name="VAS077_D_Issioskaiciaus6">'Forma 8'!$C$30</definedName>
    <definedName name="VAS077_D_Issioskaiciaus7">'Forma 8'!$C$33</definedName>
    <definedName name="VAS077_D_Issioskaiciaus8">'Forma 8'!$C$41</definedName>
    <definedName name="VAS077_D_Issioskaiciaus9">'Forma 8'!$C$50</definedName>
    <definedName name="VAS077_D_Isvalytasbuiti1">'Forma 8'!$C$36</definedName>
    <definedName name="VAS077_D_Isvalytaspavir1">'Forma 8'!$C$57</definedName>
    <definedName name="VAS077_D_Ivadinesirapsk1">'Forma 8'!$C$51</definedName>
    <definedName name="VAS077_D_Ivadinesirapsk2">'Forma 8'!$C$71</definedName>
    <definedName name="VAS077_D_Kitiukiosubjek1">'Forma 8'!$C$84</definedName>
    <definedName name="VAS077_D_Namuukiuskaici1">'Forma 8'!$C$76</definedName>
    <definedName name="VAS077_D_Neapmoketaspav1">'Forma 8'!$C$61</definedName>
    <definedName name="VAS077_D_Neapmoketaspav2">'Forma 8'!$C$73</definedName>
    <definedName name="VAS077_D_Neapskaitytasb1">'Forma 8'!$C$49</definedName>
    <definedName name="VAS077_D_Neapskaitytasv1">'Forma 8'!$C$25</definedName>
    <definedName name="VAS077_D_Neapskaitytasv2">'Forma 8'!$C$63</definedName>
    <definedName name="VAS077_D_Neapskaitytubu1">'Forma 8'!$C$69</definedName>
    <definedName name="VAS077_D_Netektys1">'Forma 8'!$C$62</definedName>
    <definedName name="VAS077_D_Nuotekos1">'Forma 8'!$C$31</definedName>
    <definedName name="VAS077_D_Paruostogeriam1">'Forma 8'!$C$12</definedName>
    <definedName name="VAS077_D_Patiektogeriam1">'Forma 8'!$C$13</definedName>
    <definedName name="VAS077_D_Pavirsinesnuot1">'Forma 8'!$C$53</definedName>
    <definedName name="VAS077_D_Perpumpuotasbu1">'Forma 8'!$C$35</definedName>
    <definedName name="VAS077_D_Realizuotasbui1">'Forma 8'!$C$38</definedName>
    <definedName name="VAS077_D_Realizuotasger1">'Forma 8'!$C$16</definedName>
    <definedName name="VAS077_D_Realizuotaspav1">'Forma 8'!$C$58</definedName>
    <definedName name="VAS077_D_Sezoniniamsabo1">'Forma 8'!$C$23</definedName>
    <definedName name="VAS077_D_Sezoniniamsabo2">'Forma 8'!$C$48</definedName>
    <definedName name="VAS077_D_Skirtumasdaugi1">'Forma 8'!$C$29</definedName>
    <definedName name="VAS077_D_Skirtumasdaugi2">'Forma 8'!$C$67</definedName>
    <definedName name="VAS077_D_Surenkamuaseni1">'Forma 8'!$C$34</definedName>
    <definedName name="VAS077_D_Surinktaatskir1">'Forma 8'!$C$56</definedName>
    <definedName name="VAS077_D_Surinktaatskir2">'Forma 8'!$C$60</definedName>
    <definedName name="VAS077_D_Surinktabuitin1">'Forma 8'!$C$32</definedName>
    <definedName name="VAS077_D_Surinktamisriu1">'Forma 8'!$C$55</definedName>
    <definedName name="VAS077_D_Surinktamisriu2">'Forma 8'!$C$59</definedName>
    <definedName name="VAS077_D_Surinktapavirs1">'Forma 8'!$C$54</definedName>
    <definedName name="VAS077_D_Sutvarkytasdum1">'Forma 8'!$C$37</definedName>
    <definedName name="VAS077_D_Tiekimotinkluo1">'Forma 8'!$C$27</definedName>
    <definedName name="VAS077_D_Tiekimotinkluo2">'Forma 8'!$C$65</definedName>
    <definedName name="VAS077_D_Vandenskiekiss1">'Forma 8'!$C$24</definedName>
    <definedName name="VAS077_D_Vartotojai1">'Forma 8'!$C$74</definedName>
    <definedName name="VAS077_D_Vartotojaikuri1">'Forma 8'!$C$78</definedName>
    <definedName name="VAS077_D_Vartotojaikuri2">'Forma 8'!$C$81</definedName>
    <definedName name="VAS077_D_Vartotojaikuri3">'Forma 8'!$C$82</definedName>
    <definedName name="VAS077_D_Vartotojaikuri4">'Forma 8'!$C$83</definedName>
    <definedName name="VAS077_D_Vartotojams1">'Forma 8'!$C$17</definedName>
    <definedName name="VAS077_D_Vartotojamsuzs1">'Forma 8'!$C$39</definedName>
    <definedName name="VAS077_F_Abonentaiirvar1AtaskaitinisLaikotarpis">'Forma 8'!$E$90</definedName>
    <definedName name="VAS077_F_Abonentaiirvar2AtaskaitinisLaikotarpis">'Forma 8'!$E$91</definedName>
    <definedName name="VAS077_F_Abonentaiirvar3AtaskaitinisLaikotarpis">'Forma 8'!$E$92</definedName>
    <definedName name="VAS077_F_Abonentaikurie1AtaskaitinisLaikotarpis">'Forma 8'!$E$86</definedName>
    <definedName name="VAS077_F_Abonentaikurie2AtaskaitinisLaikotarpis">'Forma 8'!$E$87</definedName>
    <definedName name="VAS077_F_Abonentaikurie3AtaskaitinisLaikotarpis">'Forma 8'!$E$88</definedName>
    <definedName name="VAS077_F_Abonentams1AtaskaitinisLaikotarpis">'Forma 8'!$E$21</definedName>
    <definedName name="VAS077_F_Abonentamsuznu1AtaskaitinisLaikotarpis">'Forma 8'!$E$47</definedName>
    <definedName name="VAS077_F_Abonentamsuzsu1AtaskaitinisLaikotarpis">'Forma 8'!$E$45</definedName>
    <definedName name="VAS077_F_Abonentamsuzva1AtaskaitinisLaikotarpis">'Forma 8'!$E$46</definedName>
    <definedName name="VAS077_F_Aptarnaujamuuk1AtaskaitinisLaikotarpis">'Forma 8'!$E$77</definedName>
    <definedName name="VAS077_F_Aptarnaujamuuk2AtaskaitinisLaikotarpis">'Forma 8'!$E$85</definedName>
    <definedName name="VAS077_F_Aptarnaujamuuk3AtaskaitinisLaikotarpis">'Forma 8'!$E$89</definedName>
    <definedName name="VAS077_F_Daugiabuciunam1AtaskaitinisLaikotarpis">'Forma 8'!$E$28</definedName>
    <definedName name="VAS077_F_Daugiabuciunam2AtaskaitinisLaikotarpis">'Forma 8'!$E$66</definedName>
    <definedName name="VAS077_F_Daugiabuciuose1AtaskaitinisLaikotarpis">'Forma 8'!$E$18</definedName>
    <definedName name="VAS077_F_Daugiabuciuose2AtaskaitinisLaikotarpis">'Forma 8'!$E$40</definedName>
    <definedName name="VAS077_F_Gyventojuskaic1AtaskaitinisLaikotarpis">'Forma 8'!$E$75</definedName>
    <definedName name="VAS077_F_Individualiuos1AtaskaitinisLaikotarpis">'Forma 8'!$E$20</definedName>
    <definedName name="VAS077_F_Individualiuos2AtaskaitinisLaikotarpis">'Forma 8'!$E$44</definedName>
    <definedName name="VAS077_F_Individualiuos3AtaskaitinisLaikotarpis">'Forma 8'!$E$80</definedName>
    <definedName name="VAS077_F_Individualiuos4AtaskaitinisLaikotarpis">'Forma 8'!$E$42</definedName>
    <definedName name="VAS077_F_Individualiuos5AtaskaitinisLaikotarpis">'Forma 8'!$E$43</definedName>
    <definedName name="VAS077_F_Isgautopozemin1AtaskaitinisLaikotarpis">'Forma 8'!$E$11</definedName>
    <definedName name="VAS077_F_Issioskaiciaus10AtaskaitinisLaikotarpis">'Forma 8'!$E$52</definedName>
    <definedName name="VAS077_F_Issioskaiciaus11AtaskaitinisLaikotarpis">'Forma 8'!$E$64</definedName>
    <definedName name="VAS077_F_Issioskaiciaus12AtaskaitinisLaikotarpis">'Forma 8'!$E$79</definedName>
    <definedName name="VAS077_F_Issioskaiciaus13AtaskaitinisLaikotarpis">'Forma 8'!$E$68</definedName>
    <definedName name="VAS077_F_Issioskaiciaus14AtaskaitinisLaikotarpis">'Forma 8'!$E$70</definedName>
    <definedName name="VAS077_F_Issioskaiciaus15AtaskaitinisLaikotarpis">'Forma 8'!$E$72</definedName>
    <definedName name="VAS077_F_Issioskaiciaus1AtaskaitinisLaikotarpis">'Forma 8'!$E$14</definedName>
    <definedName name="VAS077_F_Issioskaiciaus2AtaskaitinisLaikotarpis">'Forma 8'!$E$15</definedName>
    <definedName name="VAS077_F_Issioskaiciaus3AtaskaitinisLaikotarpis">'Forma 8'!$E$19</definedName>
    <definedName name="VAS077_F_Issioskaiciaus4AtaskaitinisLaikotarpis">'Forma 8'!$E$22</definedName>
    <definedName name="VAS077_F_Issioskaiciaus5AtaskaitinisLaikotarpis">'Forma 8'!$E$26</definedName>
    <definedName name="VAS077_F_Issioskaiciaus6AtaskaitinisLaikotarpis">'Forma 8'!$E$30</definedName>
    <definedName name="VAS077_F_Issioskaiciaus7AtaskaitinisLaikotarpis">'Forma 8'!$E$33</definedName>
    <definedName name="VAS077_F_Issioskaiciaus8AtaskaitinisLaikotarpis">'Forma 8'!$E$41</definedName>
    <definedName name="VAS077_F_Issioskaiciaus9AtaskaitinisLaikotarpis">'Forma 8'!$E$50</definedName>
    <definedName name="VAS077_F_Isvalytasbuiti1AtaskaitinisLaikotarpis">'Forma 8'!$E$36</definedName>
    <definedName name="VAS077_F_Isvalytaspavir1AtaskaitinisLaikotarpis">'Forma 8'!$E$57</definedName>
    <definedName name="VAS077_F_Ivadinesirapsk1AtaskaitinisLaikotarpis">'Forma 8'!$E$51</definedName>
    <definedName name="VAS077_F_Ivadinesirapsk2AtaskaitinisLaikotarpis">'Forma 8'!$E$71</definedName>
    <definedName name="VAS077_F_Kitiukiosubjek1AtaskaitinisLaikotarpis">'Forma 8'!$E$84</definedName>
    <definedName name="VAS077_F_Namuukiuskaici1AtaskaitinisLaikotarpis">'Forma 8'!$E$76</definedName>
    <definedName name="VAS077_F_Neapmoketaspav1AtaskaitinisLaikotarpis">'Forma 8'!$E$61</definedName>
    <definedName name="VAS077_F_Neapmoketaspav2AtaskaitinisLaikotarpis">'Forma 8'!$E$73</definedName>
    <definedName name="VAS077_F_Neapskaitytasb1AtaskaitinisLaikotarpis">'Forma 8'!$E$49</definedName>
    <definedName name="VAS077_F_Neapskaitytasv1AtaskaitinisLaikotarpis">'Forma 8'!$E$25</definedName>
    <definedName name="VAS077_F_Neapskaitytasv2AtaskaitinisLaikotarpis">'Forma 8'!$E$63</definedName>
    <definedName name="VAS077_F_Neapskaitytubu1AtaskaitinisLaikotarpis">'Forma 8'!$E$69</definedName>
    <definedName name="VAS077_F_Paruostogeriam1AtaskaitinisLaikotarpis">'Forma 8'!$E$12</definedName>
    <definedName name="VAS077_F_Patiektogeriam1AtaskaitinisLaikotarpis">'Forma 8'!$E$13</definedName>
    <definedName name="VAS077_F_Perpumpuotasbu1AtaskaitinisLaikotarpis">'Forma 8'!$E$35</definedName>
    <definedName name="VAS077_F_Realizuotasbui1AtaskaitinisLaikotarpis">'Forma 8'!$E$38</definedName>
    <definedName name="VAS077_F_Realizuotasger1AtaskaitinisLaikotarpis">'Forma 8'!$E$16</definedName>
    <definedName name="VAS077_F_Realizuotaspav1AtaskaitinisLaikotarpis">'Forma 8'!$E$58</definedName>
    <definedName name="VAS077_F_Sezoniniamsabo1AtaskaitinisLaikotarpis">'Forma 8'!$E$23</definedName>
    <definedName name="VAS077_F_Sezoniniamsabo2AtaskaitinisLaikotarpis">'Forma 8'!$E$48</definedName>
    <definedName name="VAS077_F_Skirtumasdaugi1AtaskaitinisLaikotarpis">'Forma 8'!$E$29</definedName>
    <definedName name="VAS077_F_Skirtumasdaugi2AtaskaitinisLaikotarpis">'Forma 8'!$E$67</definedName>
    <definedName name="VAS077_F_Surenkamuaseni1AtaskaitinisLaikotarpis">'Forma 8'!$E$34</definedName>
    <definedName name="VAS077_F_Surinktaatskir1AtaskaitinisLaikotarpis">'Forma 8'!$E$56</definedName>
    <definedName name="VAS077_F_Surinktaatskir2AtaskaitinisLaikotarpis">'Forma 8'!$E$60</definedName>
    <definedName name="VAS077_F_Surinktabuitin1AtaskaitinisLaikotarpis">'Forma 8'!$E$32</definedName>
    <definedName name="VAS077_F_Surinktamisriu1AtaskaitinisLaikotarpis">'Forma 8'!$E$55</definedName>
    <definedName name="VAS077_F_Surinktamisriu2AtaskaitinisLaikotarpis">'Forma 8'!$E$59</definedName>
    <definedName name="VAS077_F_Surinktapavirs1AtaskaitinisLaikotarpis">'Forma 8'!$E$54</definedName>
    <definedName name="VAS077_F_Sutvarkytasdum1AtaskaitinisLaikotarpis">'Forma 8'!$E$37</definedName>
    <definedName name="VAS077_F_Tiekimotinkluo1AtaskaitinisLaikotarpis">'Forma 8'!$E$27</definedName>
    <definedName name="VAS077_F_Tiekimotinkluo2AtaskaitinisLaikotarpis">'Forma 8'!$E$65</definedName>
    <definedName name="VAS077_F_Vandenskiekiss1AtaskaitinisLaikotarpis">'Forma 8'!$E$24</definedName>
    <definedName name="VAS077_F_Vartotojaikuri1AtaskaitinisLaikotarpis">'Forma 8'!$E$78</definedName>
    <definedName name="VAS077_F_Vartotojaikuri2AtaskaitinisLaikotarpis">'Forma 8'!$E$81</definedName>
    <definedName name="VAS077_F_Vartotojaikuri3AtaskaitinisLaikotarpis">'Forma 8'!$E$82</definedName>
    <definedName name="VAS077_F_Vartotojaikuri4AtaskaitinisLaikotarpis">'Forma 8'!$E$83</definedName>
    <definedName name="VAS077_F_Vartotojams1AtaskaitinisLaikotarpis">'Forma 8'!$E$17</definedName>
    <definedName name="VAS077_F_Vartotojamsuzs1AtaskaitinisLaikotarpis">'Forma 8'!$E$39</definedName>
    <definedName name="VAS076_D_1IS">'Forma 7'!$D$9</definedName>
    <definedName name="VAS076_D_31GeriamojoVandens">'Forma 7'!$F$9</definedName>
    <definedName name="VAS076_D_32GeriamojoVandens">'Forma 7'!$G$9</definedName>
    <definedName name="VAS076_D_33GeriamojoVandens">'Forma 7'!$H$9</definedName>
    <definedName name="VAS076_D_3IsViso">'Forma 7'!$E$9</definedName>
    <definedName name="VAS076_D_41NuotekuSurinkimas">'Forma 7'!$J$9</definedName>
    <definedName name="VAS076_D_42NuotekuValymas">'Forma 7'!$K$9</definedName>
    <definedName name="VAS076_D_43NuotekuDumblo">'Forma 7'!$L$9</definedName>
    <definedName name="VAS076_D_4IsViso">'Forma 7'!$I$9</definedName>
    <definedName name="VAS076_D_5PavirsiniuNuoteku">'Forma 7'!$M$9</definedName>
    <definedName name="VAS076_D_6KitosReguliuojamosios">'Forma 7'!$N$9</definedName>
    <definedName name="VAS076_D_7KitosVeiklos">'Forma 7'!$Q$9</definedName>
    <definedName name="VAS076_D_Apskaitospriet6">'Forma 7'!$C$24</definedName>
    <definedName name="VAS076_D_Apskaitospriet7">'Forma 7'!$C$47</definedName>
    <definedName name="VAS076_D_Apskaitospriet8">'Forma 7'!$C$70</definedName>
    <definedName name="VAS076_D_Apskaitospriet9">'Forma 7'!$C$109</definedName>
    <definedName name="VAS076_D_Apskaitosveikla1">'Forma 7'!$O$9</definedName>
    <definedName name="VAS076_D_Bendraipaskirs3">'Forma 7'!$C$96</definedName>
    <definedName name="VAS076_D_Bendraipaskirs4">'Forma 7'!$C$118</definedName>
    <definedName name="VAS076_D_Cpunktui25">'Forma 7'!$C$80</definedName>
    <definedName name="VAS076_D_Cpunktui26">'Forma 7'!$C$81</definedName>
    <definedName name="VAS076_D_Cpunktui27">'Forma 7'!$C$82</definedName>
    <definedName name="VAS076_D_Cpunktui28">'Forma 7'!$C$83</definedName>
    <definedName name="VAS076_D_Cpunktui29">'Forma 7'!$C$84</definedName>
    <definedName name="VAS076_D_Cpunktui30">'Forma 7'!$C$85</definedName>
    <definedName name="VAS076_D_Cpunktui31">'Forma 7'!$C$86</definedName>
    <definedName name="VAS076_D_Cpunktui32">'Forma 7'!$C$87</definedName>
    <definedName name="VAS076_D_Cpunktui33">'Forma 7'!$C$88</definedName>
    <definedName name="VAS076_D_Cpunktui34">'Forma 7'!$C$89</definedName>
    <definedName name="VAS076_D_Cpunktui35">'Forma 7'!$C$90</definedName>
    <definedName name="VAS076_D_Cpunktui36">'Forma 7'!$C$91</definedName>
    <definedName name="VAS076_D_Cpunktui37">'Forma 7'!$C$92</definedName>
    <definedName name="VAS076_D_Cpunktui38">'Forma 7'!$C$93</definedName>
    <definedName name="VAS076_D_Cpunktui39">'Forma 7'!$C$94</definedName>
    <definedName name="VAS076_D_Cpunktui40">'Forma 7'!$C$95</definedName>
    <definedName name="VAS076_D_Epunktui16">'Forma 7'!$C$119</definedName>
    <definedName name="VAS076_D_Epunktui17">'Forma 7'!$C$120</definedName>
    <definedName name="VAS076_D_Epunktui18">'Forma 7'!$C$121</definedName>
    <definedName name="VAS076_D_Epunktui19">'Forma 7'!$C$122</definedName>
    <definedName name="VAS076_D_Epunktui20">'Forma 7'!$C$123</definedName>
    <definedName name="VAS076_D_Epunktui21">'Forma 7'!$C$124</definedName>
    <definedName name="VAS076_D_Epunktui22">'Forma 7'!$C$125</definedName>
    <definedName name="VAS076_D_Epunktui23">'Forma 7'!$C$126</definedName>
    <definedName name="VAS076_D_Epunktui24">'Forma 7'!$C$127</definedName>
    <definedName name="VAS076_D_Epunktui25">'Forma 7'!$C$128</definedName>
    <definedName name="VAS076_D_Epunktui26">'Forma 7'!$C$129</definedName>
    <definedName name="VAS076_D_Epunktui27">'Forma 7'!$C$130</definedName>
    <definedName name="VAS076_D_Epunktui28">'Forma 7'!$C$131</definedName>
    <definedName name="VAS076_D_Epunktui29">'Forma 7'!$C$132</definedName>
    <definedName name="VAS076_D_Epunktui30">'Forma 7'!$C$133</definedName>
    <definedName name="VAS076_D_Irankiaimatavi6">'Forma 7'!$C$25</definedName>
    <definedName name="VAS076_D_Irankiaimatavi7">'Forma 7'!$C$48</definedName>
    <definedName name="VAS076_D_Irankiaimatavi8">'Forma 7'!$C$71</definedName>
    <definedName name="VAS076_D_Irankiaimatavi9">'Forma 7'!$C$110</definedName>
    <definedName name="VAS076_D_Irasyti1">'Forma 7'!$C$30</definedName>
    <definedName name="VAS076_D_Irasyti10">'Forma 7'!$C$115</definedName>
    <definedName name="VAS076_D_Irasyti11">'Forma 7'!$C$116</definedName>
    <definedName name="VAS076_D_Irasyti12">'Forma 7'!$C$117</definedName>
    <definedName name="VAS076_D_Irasyti2">'Forma 7'!$C$31</definedName>
    <definedName name="VAS076_D_Irasyti3">'Forma 7'!$C$32</definedName>
    <definedName name="VAS076_D_Irasyti4">'Forma 7'!$C$53</definedName>
    <definedName name="VAS076_D_Irasyti5">'Forma 7'!$C$54</definedName>
    <definedName name="VAS076_D_Irasyti6">'Forma 7'!$C$55</definedName>
    <definedName name="VAS076_D_Irasyti7">'Forma 7'!$C$76</definedName>
    <definedName name="VAS076_D_Irasyti8">'Forma 7'!$C$77</definedName>
    <definedName name="VAS076_D_Irasyti9">'Forma 7'!$C$78</definedName>
    <definedName name="VAS076_D_Keliaiaikstele6">'Forma 7'!$C$17</definedName>
    <definedName name="VAS076_D_Keliaiaikstele7">'Forma 7'!$C$40</definedName>
    <definedName name="VAS076_D_Keliaiaikstele8">'Forma 7'!$C$63</definedName>
    <definedName name="VAS076_D_Keliaiaikstele9">'Forma 7'!$C$103</definedName>
    <definedName name="VAS076_D_Kitairanga2">'Forma 7'!$C$107</definedName>
    <definedName name="VAS076_D_Kitareguliuoja1">'Forma 7'!$P$9</definedName>
    <definedName name="VAS076_D_Kitasilgalaiki5">'Forma 7'!$C$29</definedName>
    <definedName name="VAS076_D_Kitasilgalaiki6">'Forma 7'!$C$52</definedName>
    <definedName name="VAS076_D_Kitasilgalaiki7">'Forma 7'!$C$75</definedName>
    <definedName name="VAS076_D_Kitasilgalaiki8">'Forma 7'!$C$114</definedName>
    <definedName name="VAS076_D_Kitasnemateria6">'Forma 7'!$C$14</definedName>
    <definedName name="VAS076_D_Kitasnemateria7">'Forma 7'!$C$37</definedName>
    <definedName name="VAS076_D_Kitasnemateria8">'Forma 7'!$C$60</definedName>
    <definedName name="VAS076_D_Kitasnemateria9">'Forma 7'!$C$100</definedName>
    <definedName name="VAS076_D_Kitiirenginiai11">'Forma 7'!$C$19</definedName>
    <definedName name="VAS076_D_Kitiirenginiai12">'Forma 7'!$C$23</definedName>
    <definedName name="VAS076_D_Kitiirenginiai13">'Forma 7'!$C$42</definedName>
    <definedName name="VAS076_D_Kitiirenginiai14">'Forma 7'!$C$46</definedName>
    <definedName name="VAS076_D_Kitiirenginiai15">'Forma 7'!$C$65</definedName>
    <definedName name="VAS076_D_Kitiirenginiai16">'Forma 7'!$C$69</definedName>
    <definedName name="VAS076_D_Kitiirenginiai17">'Forma 7'!$C$105</definedName>
    <definedName name="VAS076_D_Kitiirenginiai18">'Forma 7'!$C$108</definedName>
    <definedName name="VAS076_D_Kitostransport6">'Forma 7'!$C$28</definedName>
    <definedName name="VAS076_D_Kitostransport7">'Forma 7'!$C$51</definedName>
    <definedName name="VAS076_D_Kitostransport8">'Forma 7'!$C$74</definedName>
    <definedName name="VAS076_D_Kitostransport9">'Forma 7'!$C$113</definedName>
    <definedName name="VAS076_D_Lengviejiautom6">'Forma 7'!$C$27</definedName>
    <definedName name="VAS076_D_Lengviejiautom7">'Forma 7'!$C$50</definedName>
    <definedName name="VAS076_D_Lengviejiautom8">'Forma 7'!$C$73</definedName>
    <definedName name="VAS076_D_Lengviejiautom9">'Forma 7'!$C$112</definedName>
    <definedName name="VAS076_D_Masinosiriranga6">'Forma 7'!$C$20</definedName>
    <definedName name="VAS076_D_Masinosiriranga7">'Forma 7'!$C$43</definedName>
    <definedName name="VAS076_D_Masinosiriranga8">'Forma 7'!$C$66</definedName>
    <definedName name="VAS076_D_Masinosiriranga9">'Forma 7'!$C$106</definedName>
    <definedName name="VAS076_D_Nematerialusis6">'Forma 7'!$C$11</definedName>
    <definedName name="VAS076_D_Nematerialusis7">'Forma 7'!$C$34</definedName>
    <definedName name="VAS076_D_Nematerialusis8">'Forma 7'!$C$57</definedName>
    <definedName name="VAS076_D_Nematerialusis9">'Forma 7'!$C$97</definedName>
    <definedName name="VAS076_D_Netiesiogiaipa3">'Forma 7'!$C$56</definedName>
    <definedName name="VAS076_D_Netiesiogiaipa4">'Forma 7'!$C$79</definedName>
    <definedName name="VAS076_D_Nuotekuirdumbl5">'Forma 7'!$C$22</definedName>
    <definedName name="VAS076_D_Nuotekuirdumbl6">'Forma 7'!$C$45</definedName>
    <definedName name="VAS076_D_Nuotekuirdumbl7">'Forma 7'!$C$68</definedName>
    <definedName name="VAS076_D_Paskirstomasil2">'Forma 7'!$C$10</definedName>
    <definedName name="VAS076_D_Pastataiadmini6">'Forma 7'!$C$16</definedName>
    <definedName name="VAS076_D_Pastataiadmini7">'Forma 7'!$C$39</definedName>
    <definedName name="VAS076_D_Pastataiadmini8">'Forma 7'!$C$62</definedName>
    <definedName name="VAS076_D_Pastataiadmini9">'Forma 7'!$C$102</definedName>
    <definedName name="VAS076_D_Pastataiirstat6">'Forma 7'!$C$15</definedName>
    <definedName name="VAS076_D_Pastataiirstat7">'Forma 7'!$C$38</definedName>
    <definedName name="VAS076_D_Pastataiirstat8">'Forma 7'!$C$61</definedName>
    <definedName name="VAS076_D_Pastataiirstat9">'Forma 7'!$C$101</definedName>
    <definedName name="VAS076_D_Specprogramine6">'Forma 7'!$C$13</definedName>
    <definedName name="VAS076_D_Specprogramine7">'Forma 7'!$C$36</definedName>
    <definedName name="VAS076_D_Specprogramine8">'Forma 7'!$C$59</definedName>
    <definedName name="VAS076_D_Specprogramine9">'Forma 7'!$C$99</definedName>
    <definedName name="VAS076_D_Standartinepro6">'Forma 7'!$C$12</definedName>
    <definedName name="VAS076_D_Standartinepro7">'Forma 7'!$C$35</definedName>
    <definedName name="VAS076_D_Standartinepro8">'Forma 7'!$C$58</definedName>
    <definedName name="VAS076_D_Standartinepro9">'Forma 7'!$C$98</definedName>
    <definedName name="VAS076_D_Tiesiogiaipask2">'Forma 7'!$C$33</definedName>
    <definedName name="VAS076_D_Transportoprie6">'Forma 7'!$C$26</definedName>
    <definedName name="VAS076_D_Transportoprie7">'Forma 7'!$C$49</definedName>
    <definedName name="VAS076_D_Transportoprie8">'Forma 7'!$C$72</definedName>
    <definedName name="VAS076_D_Transportoprie9">'Forma 7'!$C$111</definedName>
    <definedName name="VAS076_D_Vamzdynai6">'Forma 7'!$C$18</definedName>
    <definedName name="VAS076_D_Vamzdynai7">'Forma 7'!$C$41</definedName>
    <definedName name="VAS076_D_Vamzdynai8">'Forma 7'!$C$64</definedName>
    <definedName name="VAS076_D_Vamzdynai9">'Forma 7'!$C$104</definedName>
    <definedName name="VAS076_D_Vandenssiurbli5">'Forma 7'!$C$21</definedName>
    <definedName name="VAS076_D_Vandenssiurbli6">'Forma 7'!$C$44</definedName>
    <definedName name="VAS076_D_Vandenssiurbli7">'Forma 7'!$C$67</definedName>
    <definedName name="VAS076_D_Verslovienetui3">'Forma 7'!$C$134</definedName>
    <definedName name="VAS076_F_131IS">'Forma 7'!$D$30</definedName>
    <definedName name="VAS076_F_1331GeriamojoVandens">'Forma 7'!$F$30</definedName>
    <definedName name="VAS076_F_1332GeriamojoVandens">'Forma 7'!$G$30</definedName>
    <definedName name="VAS076_F_1333GeriamojoVandens">'Forma 7'!$H$30</definedName>
    <definedName name="VAS076_F_133IsViso">'Forma 7'!$E$30</definedName>
    <definedName name="VAS076_F_1341NuotekuSurinkimas">'Forma 7'!$J$30</definedName>
    <definedName name="VAS076_F_1342NuotekuValymas">'Forma 7'!$K$30</definedName>
    <definedName name="VAS076_F_1343NuotekuDumblo">'Forma 7'!$L$30</definedName>
    <definedName name="VAS076_F_134IsViso">'Forma 7'!$I$30</definedName>
    <definedName name="VAS076_F_135PavirsiniuNuoteku">'Forma 7'!$M$30</definedName>
    <definedName name="VAS076_F_136KitosReguliuojamosios">'Forma 7'!$N$30</definedName>
    <definedName name="VAS076_F_137KitosVeiklos">'Forma 7'!$Q$30</definedName>
    <definedName name="VAS076_F_141IS">'Forma 7'!$D$31</definedName>
    <definedName name="VAS076_F_1431GeriamojoVandens">'Forma 7'!$F$31</definedName>
    <definedName name="VAS076_F_1432GeriamojoVandens">'Forma 7'!$G$31</definedName>
    <definedName name="VAS076_F_1433GeriamojoVandens">'Forma 7'!$H$31</definedName>
    <definedName name="VAS076_F_143IsViso">'Forma 7'!$E$31</definedName>
    <definedName name="VAS076_F_1441NuotekuSurinkimas">'Forma 7'!$J$31</definedName>
    <definedName name="VAS076_F_1442NuotekuValymas">'Forma 7'!$K$31</definedName>
    <definedName name="VAS076_F_1443NuotekuDumblo">'Forma 7'!$L$31</definedName>
    <definedName name="VAS076_F_144IsViso">'Forma 7'!$I$31</definedName>
    <definedName name="VAS076_F_145PavirsiniuNuoteku">'Forma 7'!$M$31</definedName>
    <definedName name="VAS076_F_146KitosReguliuojamosios">'Forma 7'!$N$31</definedName>
    <definedName name="VAS076_F_147KitosVeiklos">'Forma 7'!$Q$31</definedName>
    <definedName name="VAS076_F_151IS">'Forma 7'!$D$32</definedName>
    <definedName name="VAS076_F_1531GeriamojoVandens">'Forma 7'!$F$32</definedName>
    <definedName name="VAS076_F_1532GeriamojoVandens">'Forma 7'!$G$32</definedName>
    <definedName name="VAS076_F_1533GeriamojoVandens">'Forma 7'!$H$32</definedName>
    <definedName name="VAS076_F_153IsViso">'Forma 7'!$E$32</definedName>
    <definedName name="VAS076_F_1541NuotekuSurinkimas">'Forma 7'!$J$32</definedName>
    <definedName name="VAS076_F_1542NuotekuValymas">'Forma 7'!$K$32</definedName>
    <definedName name="VAS076_F_1543NuotekuDumblo">'Forma 7'!$L$32</definedName>
    <definedName name="VAS076_F_154IsViso">'Forma 7'!$I$32</definedName>
    <definedName name="VAS076_F_155PavirsiniuNuoteku">'Forma 7'!$M$32</definedName>
    <definedName name="VAS076_F_156KitosReguliuojamosios">'Forma 7'!$N$32</definedName>
    <definedName name="VAS076_F_157KitosVeiklos">'Forma 7'!$Q$32</definedName>
    <definedName name="VAS076_F_161IS">'Forma 7'!$D$53</definedName>
    <definedName name="VAS076_F_1631GeriamojoVandens">'Forma 7'!$F$53</definedName>
    <definedName name="VAS076_F_1632GeriamojoVandens">'Forma 7'!$G$53</definedName>
    <definedName name="VAS076_F_1633GeriamojoVandens">'Forma 7'!$H$53</definedName>
    <definedName name="VAS076_F_163IsViso">'Forma 7'!$E$53</definedName>
    <definedName name="VAS076_F_1641NuotekuSurinkimas">'Forma 7'!$J$53</definedName>
    <definedName name="VAS076_F_1642NuotekuValymas">'Forma 7'!$K$53</definedName>
    <definedName name="VAS076_F_1643NuotekuDumblo">'Forma 7'!$L$53</definedName>
    <definedName name="VAS076_F_164IsViso">'Forma 7'!$I$53</definedName>
    <definedName name="VAS076_F_165PavirsiniuNuoteku">'Forma 7'!$M$53</definedName>
    <definedName name="VAS076_F_166KitosReguliuojamosios">'Forma 7'!$N$53</definedName>
    <definedName name="VAS076_F_167KitosVeiklos">'Forma 7'!$Q$53</definedName>
    <definedName name="VAS076_F_171IS">'Forma 7'!$D$54</definedName>
    <definedName name="VAS076_F_1731GeriamojoVandens">'Forma 7'!$F$54</definedName>
    <definedName name="VAS076_F_1732GeriamojoVandens">'Forma 7'!$G$54</definedName>
    <definedName name="VAS076_F_1733GeriamojoVandens">'Forma 7'!$H$54</definedName>
    <definedName name="VAS076_F_173IsViso">'Forma 7'!$E$54</definedName>
    <definedName name="VAS076_F_1741NuotekuSurinkimas">'Forma 7'!$J$54</definedName>
    <definedName name="VAS076_F_1742NuotekuValymas">'Forma 7'!$K$54</definedName>
    <definedName name="VAS076_F_1743NuotekuDumblo">'Forma 7'!$L$54</definedName>
    <definedName name="VAS076_F_174IsViso">'Forma 7'!$I$54</definedName>
    <definedName name="VAS076_F_175PavirsiniuNuoteku">'Forma 7'!$M$54</definedName>
    <definedName name="VAS076_F_176KitosReguliuojamosios">'Forma 7'!$N$54</definedName>
    <definedName name="VAS076_F_177KitosVeiklos">'Forma 7'!$Q$54</definedName>
    <definedName name="VAS076_F_181IS">'Forma 7'!$D$55</definedName>
    <definedName name="VAS076_F_1831GeriamojoVandens">'Forma 7'!$F$55</definedName>
    <definedName name="VAS076_F_1832GeriamojoVandens">'Forma 7'!$G$55</definedName>
    <definedName name="VAS076_F_1833GeriamojoVandens">'Forma 7'!$H$55</definedName>
    <definedName name="VAS076_F_183IsViso">'Forma 7'!$E$55</definedName>
    <definedName name="VAS076_F_1841NuotekuSurinkimas">'Forma 7'!$J$55</definedName>
    <definedName name="VAS076_F_1842NuotekuValymas">'Forma 7'!$K$55</definedName>
    <definedName name="VAS076_F_1843NuotekuDumblo">'Forma 7'!$L$55</definedName>
    <definedName name="VAS076_F_184IsViso">'Forma 7'!$I$55</definedName>
    <definedName name="VAS076_F_185PavirsiniuNuoteku">'Forma 7'!$M$55</definedName>
    <definedName name="VAS076_F_186KitosReguliuojamosios">'Forma 7'!$N$55</definedName>
    <definedName name="VAS076_F_187KitosVeiklos">'Forma 7'!$Q$55</definedName>
    <definedName name="VAS076_F_191IS">'Forma 7'!$D$76</definedName>
    <definedName name="VAS076_F_1931GeriamojoVandens">'Forma 7'!$F$76</definedName>
    <definedName name="VAS076_F_1932GeriamojoVandens">'Forma 7'!$G$76</definedName>
    <definedName name="VAS076_F_1933GeriamojoVandens">'Forma 7'!$H$76</definedName>
    <definedName name="VAS076_F_193IsViso">'Forma 7'!$E$76</definedName>
    <definedName name="VAS076_F_1941NuotekuSurinkimas">'Forma 7'!$J$76</definedName>
    <definedName name="VAS076_F_1942NuotekuValymas">'Forma 7'!$K$76</definedName>
    <definedName name="VAS076_F_1943NuotekuDumblo">'Forma 7'!$L$76</definedName>
    <definedName name="VAS076_F_194IsViso">'Forma 7'!$I$76</definedName>
    <definedName name="VAS076_F_195PavirsiniuNuoteku">'Forma 7'!$M$76</definedName>
    <definedName name="VAS076_F_196KitosReguliuojamosios">'Forma 7'!$N$76</definedName>
    <definedName name="VAS076_F_197KitosVeiklos">'Forma 7'!$Q$76</definedName>
    <definedName name="VAS076_F_201IS">'Forma 7'!$D$77</definedName>
    <definedName name="VAS076_F_2031GeriamojoVandens">'Forma 7'!$F$77</definedName>
    <definedName name="VAS076_F_2032GeriamojoVandens">'Forma 7'!$G$77</definedName>
    <definedName name="VAS076_F_2033GeriamojoVandens">'Forma 7'!$H$77</definedName>
    <definedName name="VAS076_F_203IsViso">'Forma 7'!$E$77</definedName>
    <definedName name="VAS076_F_2041NuotekuSurinkimas">'Forma 7'!$J$77</definedName>
    <definedName name="VAS076_F_2042NuotekuValymas">'Forma 7'!$K$77</definedName>
    <definedName name="VAS076_F_2043NuotekuDumblo">'Forma 7'!$L$77</definedName>
    <definedName name="VAS076_F_204IsViso">'Forma 7'!$I$77</definedName>
    <definedName name="VAS076_F_205PavirsiniuNuoteku">'Forma 7'!$M$77</definedName>
    <definedName name="VAS076_F_206KitosReguliuojamosios">'Forma 7'!$N$77</definedName>
    <definedName name="VAS076_F_207KitosVeiklos">'Forma 7'!$Q$77</definedName>
    <definedName name="VAS076_F_211IS">'Forma 7'!$D$78</definedName>
    <definedName name="VAS076_F_2131GeriamojoVandens">'Forma 7'!$F$78</definedName>
    <definedName name="VAS076_F_2132GeriamojoVandens">'Forma 7'!$G$78</definedName>
    <definedName name="VAS076_F_2133GeriamojoVandens">'Forma 7'!$H$78</definedName>
    <definedName name="VAS076_F_213IsViso">'Forma 7'!$E$78</definedName>
    <definedName name="VAS076_F_2141NuotekuSurinkimas">'Forma 7'!$J$78</definedName>
    <definedName name="VAS076_F_2142NuotekuValymas">'Forma 7'!$K$78</definedName>
    <definedName name="VAS076_F_2143NuotekuDumblo">'Forma 7'!$L$78</definedName>
    <definedName name="VAS076_F_214IsViso">'Forma 7'!$I$78</definedName>
    <definedName name="VAS076_F_215PavirsiniuNuoteku">'Forma 7'!$M$78</definedName>
    <definedName name="VAS076_F_216KitosReguliuojamosios">'Forma 7'!$N$78</definedName>
    <definedName name="VAS076_F_217KitosVeiklos">'Forma 7'!$Q$78</definedName>
    <definedName name="VAS076_F_221IS">'Forma 7'!$D$115</definedName>
    <definedName name="VAS076_F_2231GeriamojoVandens">'Forma 7'!$F$115</definedName>
    <definedName name="VAS076_F_2232GeriamojoVandens">'Forma 7'!$G$115</definedName>
    <definedName name="VAS076_F_2233GeriamojoVandens">'Forma 7'!$H$115</definedName>
    <definedName name="VAS076_F_223IsViso">'Forma 7'!$E$115</definedName>
    <definedName name="VAS076_F_2241NuotekuSurinkimas">'Forma 7'!$J$115</definedName>
    <definedName name="VAS076_F_2242NuotekuValymas">'Forma 7'!$K$115</definedName>
    <definedName name="VAS076_F_2243NuotekuDumblo">'Forma 7'!$L$115</definedName>
    <definedName name="VAS076_F_224IsViso">'Forma 7'!$I$115</definedName>
    <definedName name="VAS076_F_225PavirsiniuNuoteku">'Forma 7'!$M$115</definedName>
    <definedName name="VAS076_F_226KitosReguliuojamosios">'Forma 7'!$N$115</definedName>
    <definedName name="VAS076_F_227KitosVeiklos">'Forma 7'!$Q$115</definedName>
    <definedName name="VAS076_F_231IS">'Forma 7'!$D$116</definedName>
    <definedName name="VAS076_F_2331GeriamojoVandens">'Forma 7'!$F$116</definedName>
    <definedName name="VAS076_F_2332GeriamojoVandens">'Forma 7'!$G$116</definedName>
    <definedName name="VAS076_F_2333GeriamojoVandens">'Forma 7'!$H$116</definedName>
    <definedName name="VAS076_F_233IsViso">'Forma 7'!$E$116</definedName>
    <definedName name="VAS076_F_2341NuotekuSurinkimas">'Forma 7'!$J$116</definedName>
    <definedName name="VAS076_F_2342NuotekuValymas">'Forma 7'!$K$116</definedName>
    <definedName name="VAS076_F_2343NuotekuDumblo">'Forma 7'!$L$116</definedName>
    <definedName name="VAS076_F_234IsViso">'Forma 7'!$I$116</definedName>
    <definedName name="VAS076_F_235PavirsiniuNuoteku">'Forma 7'!$M$116</definedName>
    <definedName name="VAS076_F_236KitosReguliuojamosios">'Forma 7'!$N$116</definedName>
    <definedName name="VAS076_F_237KitosVeiklos">'Forma 7'!$Q$116</definedName>
    <definedName name="VAS076_F_241IS">'Forma 7'!$D$117</definedName>
    <definedName name="VAS076_F_2431GeriamojoVandens">'Forma 7'!$F$117</definedName>
    <definedName name="VAS076_F_2432GeriamojoVandens">'Forma 7'!$G$117</definedName>
    <definedName name="VAS076_F_2433GeriamojoVandens">'Forma 7'!$H$117</definedName>
    <definedName name="VAS076_F_243IsViso">'Forma 7'!$E$117</definedName>
    <definedName name="VAS076_F_2441NuotekuSurinkimas">'Forma 7'!$J$117</definedName>
    <definedName name="VAS076_F_2442NuotekuValymas">'Forma 7'!$K$117</definedName>
    <definedName name="VAS076_F_2443NuotekuDumblo">'Forma 7'!$L$117</definedName>
    <definedName name="VAS076_F_244IsViso">'Forma 7'!$I$117</definedName>
    <definedName name="VAS076_F_245PavirsiniuNuoteku">'Forma 7'!$M$117</definedName>
    <definedName name="VAS076_F_246KitosReguliuojamosios">'Forma 7'!$N$117</definedName>
    <definedName name="VAS076_F_247KitosVeiklos">'Forma 7'!$Q$117</definedName>
    <definedName name="VAS076_F_Apskaitospriet61IS">'Forma 7'!$D$24</definedName>
    <definedName name="VAS076_F_Apskaitospriet631GeriamojoVandens">'Forma 7'!$F$24</definedName>
    <definedName name="VAS076_F_Apskaitospriet632GeriamojoVandens">'Forma 7'!$G$24</definedName>
    <definedName name="VAS076_F_Apskaitospriet633GeriamojoVandens">'Forma 7'!$H$24</definedName>
    <definedName name="VAS076_F_Apskaitospriet63IsViso">'Forma 7'!$E$24</definedName>
    <definedName name="VAS076_F_Apskaitospriet641NuotekuSurinkimas">'Forma 7'!$J$24</definedName>
    <definedName name="VAS076_F_Apskaitospriet642NuotekuValymas">'Forma 7'!$K$24</definedName>
    <definedName name="VAS076_F_Apskaitospriet643NuotekuDumblo">'Forma 7'!$L$24</definedName>
    <definedName name="VAS076_F_Apskaitospriet64IsViso">'Forma 7'!$I$24</definedName>
    <definedName name="VAS076_F_Apskaitospriet65PavirsiniuNuoteku">'Forma 7'!$M$24</definedName>
    <definedName name="VAS076_F_Apskaitospriet66KitosReguliuojamosios">'Forma 7'!$N$24</definedName>
    <definedName name="VAS076_F_Apskaitospriet67KitosVeiklos">'Forma 7'!$Q$24</definedName>
    <definedName name="VAS076_F_Apskaitospriet6Apskaitosveikla1">'Forma 7'!$O$24</definedName>
    <definedName name="VAS076_F_Apskaitospriet6Kitareguliuoja1">'Forma 7'!$P$24</definedName>
    <definedName name="VAS076_F_Apskaitospriet71IS">'Forma 7'!$D$47</definedName>
    <definedName name="VAS076_F_Apskaitospriet731GeriamojoVandens">'Forma 7'!$F$47</definedName>
    <definedName name="VAS076_F_Apskaitospriet732GeriamojoVandens">'Forma 7'!$G$47</definedName>
    <definedName name="VAS076_F_Apskaitospriet733GeriamojoVandens">'Forma 7'!$H$47</definedName>
    <definedName name="VAS076_F_Apskaitospriet73IsViso">'Forma 7'!$E$47</definedName>
    <definedName name="VAS076_F_Apskaitospriet741NuotekuSurinkimas">'Forma 7'!$J$47</definedName>
    <definedName name="VAS076_F_Apskaitospriet742NuotekuValymas">'Forma 7'!$K$47</definedName>
    <definedName name="VAS076_F_Apskaitospriet743NuotekuDumblo">'Forma 7'!$L$47</definedName>
    <definedName name="VAS076_F_Apskaitospriet74IsViso">'Forma 7'!$I$47</definedName>
    <definedName name="VAS076_F_Apskaitospriet75PavirsiniuNuoteku">'Forma 7'!$M$47</definedName>
    <definedName name="VAS076_F_Apskaitospriet76KitosReguliuojamosios">'Forma 7'!$N$47</definedName>
    <definedName name="VAS076_F_Apskaitospriet77KitosVeiklos">'Forma 7'!$Q$47</definedName>
    <definedName name="VAS076_F_Apskaitospriet7Apskaitosveikla1">'Forma 7'!$O$47</definedName>
    <definedName name="VAS076_F_Apskaitospriet7Kitareguliuoja1">'Forma 7'!$P$47</definedName>
    <definedName name="VAS076_F_Apskaitospriet81IS">'Forma 7'!$D$70</definedName>
    <definedName name="VAS076_F_Apskaitospriet831GeriamojoVandens">'Forma 7'!$F$70</definedName>
    <definedName name="VAS076_F_Apskaitospriet832GeriamojoVandens">'Forma 7'!$G$70</definedName>
    <definedName name="VAS076_F_Apskaitospriet833GeriamojoVandens">'Forma 7'!$H$70</definedName>
    <definedName name="VAS076_F_Apskaitospriet83IsViso">'Forma 7'!$E$70</definedName>
    <definedName name="VAS076_F_Apskaitospriet841NuotekuSurinkimas">'Forma 7'!$J$70</definedName>
    <definedName name="VAS076_F_Apskaitospriet842NuotekuValymas">'Forma 7'!$K$70</definedName>
    <definedName name="VAS076_F_Apskaitospriet843NuotekuDumblo">'Forma 7'!$L$70</definedName>
    <definedName name="VAS076_F_Apskaitospriet84IsViso">'Forma 7'!$I$70</definedName>
    <definedName name="VAS076_F_Apskaitospriet85PavirsiniuNuoteku">'Forma 7'!$M$70</definedName>
    <definedName name="VAS076_F_Apskaitospriet86KitosReguliuojamosios">'Forma 7'!$N$70</definedName>
    <definedName name="VAS076_F_Apskaitospriet87KitosVeiklos">'Forma 7'!$Q$70</definedName>
    <definedName name="VAS076_F_Apskaitospriet8Apskaitosveikla1">'Forma 7'!$O$70</definedName>
    <definedName name="VAS076_F_Apskaitospriet8Kitareguliuoja1">'Forma 7'!$P$70</definedName>
    <definedName name="VAS076_F_Apskaitospriet91IS">'Forma 7'!$D$109</definedName>
    <definedName name="VAS076_F_Apskaitospriet931GeriamojoVandens">'Forma 7'!$F$109</definedName>
    <definedName name="VAS076_F_Apskaitospriet932GeriamojoVandens">'Forma 7'!$G$109</definedName>
    <definedName name="VAS076_F_Apskaitospriet933GeriamojoVandens">'Forma 7'!$H$109</definedName>
    <definedName name="VAS076_F_Apskaitospriet93IsViso">'Forma 7'!$E$109</definedName>
    <definedName name="VAS076_F_Apskaitospriet941NuotekuSurinkimas">'Forma 7'!$J$109</definedName>
    <definedName name="VAS076_F_Apskaitospriet942NuotekuValymas">'Forma 7'!$K$109</definedName>
    <definedName name="VAS076_F_Apskaitospriet943NuotekuDumblo">'Forma 7'!$L$109</definedName>
    <definedName name="VAS076_F_Apskaitospriet94IsViso">'Forma 7'!$I$109</definedName>
    <definedName name="VAS076_F_Apskaitospriet95PavirsiniuNuoteku">'Forma 7'!$M$109</definedName>
    <definedName name="VAS076_F_Apskaitospriet96KitosReguliuojamosios">'Forma 7'!$N$109</definedName>
    <definedName name="VAS076_F_Apskaitospriet97KitosVeiklos">'Forma 7'!$Q$109</definedName>
    <definedName name="VAS076_F_Apskaitospriet9Apskaitosveikla1">'Forma 7'!$O$109</definedName>
    <definedName name="VAS076_F_Apskaitospriet9Kitareguliuoja1">'Forma 7'!$P$109</definedName>
    <definedName name="VAS076_F_Bendraipaskirs31IS">'Forma 7'!$D$96</definedName>
    <definedName name="VAS076_F_Bendraipaskirs331GeriamojoVandens">'Forma 7'!$F$96</definedName>
    <definedName name="VAS076_F_Bendraipaskirs332GeriamojoVandens">'Forma 7'!$G$96</definedName>
    <definedName name="VAS076_F_Bendraipaskirs333GeriamojoVandens">'Forma 7'!$H$96</definedName>
    <definedName name="VAS076_F_Bendraipaskirs33IsViso">'Forma 7'!$E$96</definedName>
    <definedName name="VAS076_F_Bendraipaskirs341NuotekuSurinkimas">'Forma 7'!$J$96</definedName>
    <definedName name="VAS076_F_Bendraipaskirs342NuotekuValymas">'Forma 7'!$K$96</definedName>
    <definedName name="VAS076_F_Bendraipaskirs343NuotekuDumblo">'Forma 7'!$L$96</definedName>
    <definedName name="VAS076_F_Bendraipaskirs34IsViso">'Forma 7'!$I$96</definedName>
    <definedName name="VAS076_F_Bendraipaskirs35PavirsiniuNuoteku">'Forma 7'!$M$96</definedName>
    <definedName name="VAS076_F_Bendraipaskirs36KitosReguliuojamosios">'Forma 7'!$N$96</definedName>
    <definedName name="VAS076_F_Bendraipaskirs37KitosVeiklos">'Forma 7'!$Q$96</definedName>
    <definedName name="VAS076_F_Bendraipaskirs3Apskaitosveikla1">'Forma 7'!$O$96</definedName>
    <definedName name="VAS076_F_Bendraipaskirs3Kitareguliuoja1">'Forma 7'!$P$96</definedName>
    <definedName name="VAS076_F_Cpunktui251IS">'Forma 7'!$D$80</definedName>
    <definedName name="VAS076_F_Cpunktui2531GeriamojoVandens">'Forma 7'!$F$80</definedName>
    <definedName name="VAS076_F_Cpunktui2532GeriamojoVandens">'Forma 7'!$G$80</definedName>
    <definedName name="VAS076_F_Cpunktui2533GeriamojoVandens">'Forma 7'!$H$80</definedName>
    <definedName name="VAS076_F_Cpunktui253IsViso">'Forma 7'!$E$80</definedName>
    <definedName name="VAS076_F_Cpunktui2541NuotekuSurinkimas">'Forma 7'!$J$80</definedName>
    <definedName name="VAS076_F_Cpunktui2542NuotekuValymas">'Forma 7'!$K$80</definedName>
    <definedName name="VAS076_F_Cpunktui2543NuotekuDumblo">'Forma 7'!$L$80</definedName>
    <definedName name="VAS076_F_Cpunktui254IsViso">'Forma 7'!$I$80</definedName>
    <definedName name="VAS076_F_Cpunktui255PavirsiniuNuoteku">'Forma 7'!$M$80</definedName>
    <definedName name="VAS076_F_Cpunktui256KitosReguliuojamosios">'Forma 7'!$N$80</definedName>
    <definedName name="VAS076_F_Cpunktui257KitosVeiklos">'Forma 7'!$Q$80</definedName>
    <definedName name="VAS076_F_Cpunktui25Apskaitosveikla1">'Forma 7'!$O$80</definedName>
    <definedName name="VAS076_F_Cpunktui25Kitareguliuoja1">'Forma 7'!$P$80</definedName>
    <definedName name="VAS076_F_Cpunktui261IS">'Forma 7'!$D$81</definedName>
    <definedName name="VAS076_F_Cpunktui2631GeriamojoVandens">'Forma 7'!$F$81</definedName>
    <definedName name="VAS076_F_Cpunktui2632GeriamojoVandens">'Forma 7'!$G$81</definedName>
    <definedName name="VAS076_F_Cpunktui2633GeriamojoVandens">'Forma 7'!$H$81</definedName>
    <definedName name="VAS076_F_Cpunktui263IsViso">'Forma 7'!$E$81</definedName>
    <definedName name="VAS076_F_Cpunktui2641NuotekuSurinkimas">'Forma 7'!$J$81</definedName>
    <definedName name="VAS076_F_Cpunktui2642NuotekuValymas">'Forma 7'!$K$81</definedName>
    <definedName name="VAS076_F_Cpunktui2643NuotekuDumblo">'Forma 7'!$L$81</definedName>
    <definedName name="VAS076_F_Cpunktui264IsViso">'Forma 7'!$I$81</definedName>
    <definedName name="VAS076_F_Cpunktui265PavirsiniuNuoteku">'Forma 7'!$M$81</definedName>
    <definedName name="VAS076_F_Cpunktui266KitosReguliuojamosios">'Forma 7'!$N$81</definedName>
    <definedName name="VAS076_F_Cpunktui267KitosVeiklos">'Forma 7'!$Q$81</definedName>
    <definedName name="VAS076_F_Cpunktui26Apskaitosveikla1">'Forma 7'!$O$81</definedName>
    <definedName name="VAS076_F_Cpunktui26Kitareguliuoja1">'Forma 7'!$P$81</definedName>
    <definedName name="VAS076_F_Cpunktui271IS">'Forma 7'!$D$82</definedName>
    <definedName name="VAS076_F_Cpunktui2731GeriamojoVandens">'Forma 7'!$F$82</definedName>
    <definedName name="VAS076_F_Cpunktui2732GeriamojoVandens">'Forma 7'!$G$82</definedName>
    <definedName name="VAS076_F_Cpunktui2733GeriamojoVandens">'Forma 7'!$H$82</definedName>
    <definedName name="VAS076_F_Cpunktui273IsViso">'Forma 7'!$E$82</definedName>
    <definedName name="VAS076_F_Cpunktui2741NuotekuSurinkimas">'Forma 7'!$J$82</definedName>
    <definedName name="VAS076_F_Cpunktui2742NuotekuValymas">'Forma 7'!$K$82</definedName>
    <definedName name="VAS076_F_Cpunktui2743NuotekuDumblo">'Forma 7'!$L$82</definedName>
    <definedName name="VAS076_F_Cpunktui274IsViso">'Forma 7'!$I$82</definedName>
    <definedName name="VAS076_F_Cpunktui275PavirsiniuNuoteku">'Forma 7'!$M$82</definedName>
    <definedName name="VAS076_F_Cpunktui276KitosReguliuojamosios">'Forma 7'!$N$82</definedName>
    <definedName name="VAS076_F_Cpunktui277KitosVeiklos">'Forma 7'!$Q$82</definedName>
    <definedName name="VAS076_F_Cpunktui27Apskaitosveikla1">'Forma 7'!$O$82</definedName>
    <definedName name="VAS076_F_Cpunktui27Kitareguliuoja1">'Forma 7'!$P$82</definedName>
    <definedName name="VAS076_F_Cpunktui281IS">'Forma 7'!$D$83</definedName>
    <definedName name="VAS076_F_Cpunktui2831GeriamojoVandens">'Forma 7'!$F$83</definedName>
    <definedName name="VAS076_F_Cpunktui2832GeriamojoVandens">'Forma 7'!$G$83</definedName>
    <definedName name="VAS076_F_Cpunktui2833GeriamojoVandens">'Forma 7'!$H$83</definedName>
    <definedName name="VAS076_F_Cpunktui283IsViso">'Forma 7'!$E$83</definedName>
    <definedName name="VAS076_F_Cpunktui2841NuotekuSurinkimas">'Forma 7'!$J$83</definedName>
    <definedName name="VAS076_F_Cpunktui2842NuotekuValymas">'Forma 7'!$K$83</definedName>
    <definedName name="VAS076_F_Cpunktui2843NuotekuDumblo">'Forma 7'!$L$83</definedName>
    <definedName name="VAS076_F_Cpunktui284IsViso">'Forma 7'!$I$83</definedName>
    <definedName name="VAS076_F_Cpunktui285PavirsiniuNuoteku">'Forma 7'!$M$83</definedName>
    <definedName name="VAS076_F_Cpunktui286KitosReguliuojamosios">'Forma 7'!$N$83</definedName>
    <definedName name="VAS076_F_Cpunktui287KitosVeiklos">'Forma 7'!$Q$83</definedName>
    <definedName name="VAS076_F_Cpunktui28Apskaitosveikla1">'Forma 7'!$O$83</definedName>
    <definedName name="VAS076_F_Cpunktui28Kitareguliuoja1">'Forma 7'!$P$83</definedName>
    <definedName name="VAS076_F_Cpunktui291IS">'Forma 7'!$D$84</definedName>
    <definedName name="VAS076_F_Cpunktui2931GeriamojoVandens">'Forma 7'!$F$84</definedName>
    <definedName name="VAS076_F_Cpunktui2932GeriamojoVandens">'Forma 7'!$G$84</definedName>
    <definedName name="VAS076_F_Cpunktui2933GeriamojoVandens">'Forma 7'!$H$84</definedName>
    <definedName name="VAS076_F_Cpunktui293IsViso">'Forma 7'!$E$84</definedName>
    <definedName name="VAS076_F_Cpunktui2941NuotekuSurinkimas">'Forma 7'!$J$84</definedName>
    <definedName name="VAS076_F_Cpunktui2942NuotekuValymas">'Forma 7'!$K$84</definedName>
    <definedName name="VAS076_F_Cpunktui2943NuotekuDumblo">'Forma 7'!$L$84</definedName>
    <definedName name="VAS076_F_Cpunktui294IsViso">'Forma 7'!$I$84</definedName>
    <definedName name="VAS076_F_Cpunktui295PavirsiniuNuoteku">'Forma 7'!$M$84</definedName>
    <definedName name="VAS076_F_Cpunktui296KitosReguliuojamosios">'Forma 7'!$N$84</definedName>
    <definedName name="VAS076_F_Cpunktui297KitosVeiklos">'Forma 7'!$Q$84</definedName>
    <definedName name="VAS076_F_Cpunktui29Apskaitosveikla1">'Forma 7'!$O$84</definedName>
    <definedName name="VAS076_F_Cpunktui29Kitareguliuoja1">'Forma 7'!$P$84</definedName>
    <definedName name="VAS076_F_Cpunktui301IS">'Forma 7'!$D$85</definedName>
    <definedName name="VAS076_F_Cpunktui3031GeriamojoVandens">'Forma 7'!$F$85</definedName>
    <definedName name="VAS076_F_Cpunktui3032GeriamojoVandens">'Forma 7'!$G$85</definedName>
    <definedName name="VAS076_F_Cpunktui3033GeriamojoVandens">'Forma 7'!$H$85</definedName>
    <definedName name="VAS076_F_Cpunktui303IsViso">'Forma 7'!$E$85</definedName>
    <definedName name="VAS076_F_Cpunktui3041NuotekuSurinkimas">'Forma 7'!$J$85</definedName>
    <definedName name="VAS076_F_Cpunktui3042NuotekuValymas">'Forma 7'!$K$85</definedName>
    <definedName name="VAS076_F_Cpunktui3043NuotekuDumblo">'Forma 7'!$L$85</definedName>
    <definedName name="VAS076_F_Cpunktui304IsViso">'Forma 7'!$I$85</definedName>
    <definedName name="VAS076_F_Cpunktui305PavirsiniuNuoteku">'Forma 7'!$M$85</definedName>
    <definedName name="VAS076_F_Cpunktui306KitosReguliuojamosios">'Forma 7'!$N$85</definedName>
    <definedName name="VAS076_F_Cpunktui307KitosVeiklos">'Forma 7'!$Q$85</definedName>
    <definedName name="VAS076_F_Cpunktui30Apskaitosveikla1">'Forma 7'!$O$85</definedName>
    <definedName name="VAS076_F_Cpunktui30Kitareguliuoja1">'Forma 7'!$P$85</definedName>
    <definedName name="VAS076_F_Cpunktui311IS">'Forma 7'!$D$86</definedName>
    <definedName name="VAS076_F_Cpunktui3131GeriamojoVandens">'Forma 7'!$F$86</definedName>
    <definedName name="VAS076_F_Cpunktui3132GeriamojoVandens">'Forma 7'!$G$86</definedName>
    <definedName name="VAS076_F_Cpunktui3133GeriamojoVandens">'Forma 7'!$H$86</definedName>
    <definedName name="VAS076_F_Cpunktui313IsViso">'Forma 7'!$E$86</definedName>
    <definedName name="VAS076_F_Cpunktui3141NuotekuSurinkimas">'Forma 7'!$J$86</definedName>
    <definedName name="VAS076_F_Cpunktui3142NuotekuValymas">'Forma 7'!$K$86</definedName>
    <definedName name="VAS076_F_Cpunktui3143NuotekuDumblo">'Forma 7'!$L$86</definedName>
    <definedName name="VAS076_F_Cpunktui314IsViso">'Forma 7'!$I$86</definedName>
    <definedName name="VAS076_F_Cpunktui315PavirsiniuNuoteku">'Forma 7'!$M$86</definedName>
    <definedName name="VAS076_F_Cpunktui316KitosReguliuojamosios">'Forma 7'!$N$86</definedName>
    <definedName name="VAS076_F_Cpunktui317KitosVeiklos">'Forma 7'!$Q$86</definedName>
    <definedName name="VAS076_F_Cpunktui31Apskaitosveikla1">'Forma 7'!$O$86</definedName>
    <definedName name="VAS076_F_Cpunktui31Kitareguliuoja1">'Forma 7'!$P$86</definedName>
    <definedName name="VAS076_F_Cpunktui321IS">'Forma 7'!$D$87</definedName>
    <definedName name="VAS076_F_Cpunktui3231GeriamojoVandens">'Forma 7'!$F$87</definedName>
    <definedName name="VAS076_F_Cpunktui3232GeriamojoVandens">'Forma 7'!$G$87</definedName>
    <definedName name="VAS076_F_Cpunktui3233GeriamojoVandens">'Forma 7'!$H$87</definedName>
    <definedName name="VAS076_F_Cpunktui323IsViso">'Forma 7'!$E$87</definedName>
    <definedName name="VAS076_F_Cpunktui3241NuotekuSurinkimas">'Forma 7'!$J$87</definedName>
    <definedName name="VAS076_F_Cpunktui3242NuotekuValymas">'Forma 7'!$K$87</definedName>
    <definedName name="VAS076_F_Cpunktui3243NuotekuDumblo">'Forma 7'!$L$87</definedName>
    <definedName name="VAS076_F_Cpunktui324IsViso">'Forma 7'!$I$87</definedName>
    <definedName name="VAS076_F_Cpunktui325PavirsiniuNuoteku">'Forma 7'!$M$87</definedName>
    <definedName name="VAS076_F_Cpunktui326KitosReguliuojamosios">'Forma 7'!$N$87</definedName>
    <definedName name="VAS076_F_Cpunktui327KitosVeiklos">'Forma 7'!$Q$87</definedName>
    <definedName name="VAS076_F_Cpunktui32Apskaitosveikla1">'Forma 7'!$O$87</definedName>
    <definedName name="VAS076_F_Cpunktui32Kitareguliuoja1">'Forma 7'!$P$87</definedName>
    <definedName name="VAS076_F_Cpunktui331IS">'Forma 7'!$D$88</definedName>
    <definedName name="VAS076_F_Cpunktui3331GeriamojoVandens">'Forma 7'!$F$88</definedName>
    <definedName name="VAS076_F_Cpunktui3332GeriamojoVandens">'Forma 7'!$G$88</definedName>
    <definedName name="VAS076_F_Cpunktui3333GeriamojoVandens">'Forma 7'!$H$88</definedName>
    <definedName name="VAS076_F_Cpunktui333IsViso">'Forma 7'!$E$88</definedName>
    <definedName name="VAS076_F_Cpunktui3341NuotekuSurinkimas">'Forma 7'!$J$88</definedName>
    <definedName name="VAS076_F_Cpunktui3342NuotekuValymas">'Forma 7'!$K$88</definedName>
    <definedName name="VAS076_F_Cpunktui3343NuotekuDumblo">'Forma 7'!$L$88</definedName>
    <definedName name="VAS076_F_Cpunktui334IsViso">'Forma 7'!$I$88</definedName>
    <definedName name="VAS076_F_Cpunktui335PavirsiniuNuoteku">'Forma 7'!$M$88</definedName>
    <definedName name="VAS076_F_Cpunktui336KitosReguliuojamosios">'Forma 7'!$N$88</definedName>
    <definedName name="VAS076_F_Cpunktui337KitosVeiklos">'Forma 7'!$Q$88</definedName>
    <definedName name="VAS076_F_Cpunktui33Apskaitosveikla1">'Forma 7'!$O$88</definedName>
    <definedName name="VAS076_F_Cpunktui33Kitareguliuoja1">'Forma 7'!$P$88</definedName>
    <definedName name="VAS076_F_Cpunktui341IS">'Forma 7'!$D$89</definedName>
    <definedName name="VAS076_F_Cpunktui3431GeriamojoVandens">'Forma 7'!$F$89</definedName>
    <definedName name="VAS076_F_Cpunktui3432GeriamojoVandens">'Forma 7'!$G$89</definedName>
    <definedName name="VAS076_F_Cpunktui3433GeriamojoVandens">'Forma 7'!$H$89</definedName>
    <definedName name="VAS076_F_Cpunktui343IsViso">'Forma 7'!$E$89</definedName>
    <definedName name="VAS076_F_Cpunktui3441NuotekuSurinkimas">'Forma 7'!$J$89</definedName>
    <definedName name="VAS076_F_Cpunktui3442NuotekuValymas">'Forma 7'!$K$89</definedName>
    <definedName name="VAS076_F_Cpunktui3443NuotekuDumblo">'Forma 7'!$L$89</definedName>
    <definedName name="VAS076_F_Cpunktui344IsViso">'Forma 7'!$I$89</definedName>
    <definedName name="VAS076_F_Cpunktui345PavirsiniuNuoteku">'Forma 7'!$M$89</definedName>
    <definedName name="VAS076_F_Cpunktui346KitosReguliuojamosios">'Forma 7'!$N$89</definedName>
    <definedName name="VAS076_F_Cpunktui347KitosVeiklos">'Forma 7'!$Q$89</definedName>
    <definedName name="VAS076_F_Cpunktui34Apskaitosveikla1">'Forma 7'!$O$89</definedName>
    <definedName name="VAS076_F_Cpunktui34Kitareguliuoja1">'Forma 7'!$P$89</definedName>
    <definedName name="VAS076_F_Cpunktui351IS">'Forma 7'!$D$90</definedName>
    <definedName name="VAS076_F_Cpunktui3531GeriamojoVandens">'Forma 7'!$F$90</definedName>
    <definedName name="VAS076_F_Cpunktui3532GeriamojoVandens">'Forma 7'!$G$90</definedName>
    <definedName name="VAS076_F_Cpunktui3533GeriamojoVandens">'Forma 7'!$H$90</definedName>
    <definedName name="VAS076_F_Cpunktui353IsViso">'Forma 7'!$E$90</definedName>
    <definedName name="VAS076_F_Cpunktui3541NuotekuSurinkimas">'Forma 7'!$J$90</definedName>
    <definedName name="VAS076_F_Cpunktui3542NuotekuValymas">'Forma 7'!$K$90</definedName>
    <definedName name="VAS076_F_Cpunktui3543NuotekuDumblo">'Forma 7'!$L$90</definedName>
    <definedName name="VAS076_F_Cpunktui354IsViso">'Forma 7'!$I$90</definedName>
    <definedName name="VAS076_F_Cpunktui355PavirsiniuNuoteku">'Forma 7'!$M$90</definedName>
    <definedName name="VAS076_F_Cpunktui356KitosReguliuojamosios">'Forma 7'!$N$90</definedName>
    <definedName name="VAS076_F_Cpunktui357KitosVeiklos">'Forma 7'!$Q$90</definedName>
    <definedName name="VAS076_F_Cpunktui35Apskaitosveikla1">'Forma 7'!$O$90</definedName>
    <definedName name="VAS076_F_Cpunktui35Kitareguliuoja1">'Forma 7'!$P$90</definedName>
    <definedName name="VAS076_F_Cpunktui361IS">'Forma 7'!$D$91</definedName>
    <definedName name="VAS076_F_Cpunktui3631GeriamojoVandens">'Forma 7'!$F$91</definedName>
    <definedName name="VAS076_F_Cpunktui3632GeriamojoVandens">'Forma 7'!$G$91</definedName>
    <definedName name="VAS076_F_Cpunktui3633GeriamojoVandens">'Forma 7'!$H$91</definedName>
    <definedName name="VAS076_F_Cpunktui363IsViso">'Forma 7'!$E$91</definedName>
    <definedName name="VAS076_F_Cpunktui3641NuotekuSurinkimas">'Forma 7'!$J$91</definedName>
    <definedName name="VAS076_F_Cpunktui3642NuotekuValymas">'Forma 7'!$K$91</definedName>
    <definedName name="VAS076_F_Cpunktui3643NuotekuDumblo">'Forma 7'!$L$91</definedName>
    <definedName name="VAS076_F_Cpunktui364IsViso">'Forma 7'!$I$91</definedName>
    <definedName name="VAS076_F_Cpunktui365PavirsiniuNuoteku">'Forma 7'!$M$91</definedName>
    <definedName name="VAS076_F_Cpunktui366KitosReguliuojamosios">'Forma 7'!$N$91</definedName>
    <definedName name="VAS076_F_Cpunktui367KitosVeiklos">'Forma 7'!$Q$91</definedName>
    <definedName name="VAS076_F_Cpunktui36Apskaitosveikla1">'Forma 7'!$O$91</definedName>
    <definedName name="VAS076_F_Cpunktui36Kitareguliuoja1">'Forma 7'!$P$91</definedName>
    <definedName name="VAS076_F_Cpunktui371IS">'Forma 7'!$D$92</definedName>
    <definedName name="VAS076_F_Cpunktui3731GeriamojoVandens">'Forma 7'!$F$92</definedName>
    <definedName name="VAS076_F_Cpunktui3732GeriamojoVandens">'Forma 7'!$G$92</definedName>
    <definedName name="VAS076_F_Cpunktui3733GeriamojoVandens">'Forma 7'!$H$92</definedName>
    <definedName name="VAS076_F_Cpunktui373IsViso">'Forma 7'!$E$92</definedName>
    <definedName name="VAS076_F_Cpunktui3741NuotekuSurinkimas">'Forma 7'!$J$92</definedName>
    <definedName name="VAS076_F_Cpunktui3742NuotekuValymas">'Forma 7'!$K$92</definedName>
    <definedName name="VAS076_F_Cpunktui3743NuotekuDumblo">'Forma 7'!$L$92</definedName>
    <definedName name="VAS076_F_Cpunktui374IsViso">'Forma 7'!$I$92</definedName>
    <definedName name="VAS076_F_Cpunktui375PavirsiniuNuoteku">'Forma 7'!$M$92</definedName>
    <definedName name="VAS076_F_Cpunktui376KitosReguliuojamosios">'Forma 7'!$N$92</definedName>
    <definedName name="VAS076_F_Cpunktui377KitosVeiklos">'Forma 7'!$Q$92</definedName>
    <definedName name="VAS076_F_Cpunktui37Apskaitosveikla1">'Forma 7'!$O$92</definedName>
    <definedName name="VAS076_F_Cpunktui37Kitareguliuoja1">'Forma 7'!$P$92</definedName>
    <definedName name="VAS076_F_Cpunktui381IS">'Forma 7'!$D$93</definedName>
    <definedName name="VAS076_F_Cpunktui3831GeriamojoVandens">'Forma 7'!$F$93</definedName>
    <definedName name="VAS076_F_Cpunktui3832GeriamojoVandens">'Forma 7'!$G$93</definedName>
    <definedName name="VAS076_F_Cpunktui3833GeriamojoVandens">'Forma 7'!$H$93</definedName>
    <definedName name="VAS076_F_Cpunktui383IsViso">'Forma 7'!$E$93</definedName>
    <definedName name="VAS076_F_Cpunktui3841NuotekuSurinkimas">'Forma 7'!$J$93</definedName>
    <definedName name="VAS076_F_Cpunktui3842NuotekuValymas">'Forma 7'!$K$93</definedName>
    <definedName name="VAS076_F_Cpunktui3843NuotekuDumblo">'Forma 7'!$L$93</definedName>
    <definedName name="VAS076_F_Cpunktui384IsViso">'Forma 7'!$I$93</definedName>
    <definedName name="VAS076_F_Cpunktui385PavirsiniuNuoteku">'Forma 7'!$M$93</definedName>
    <definedName name="VAS076_F_Cpunktui386KitosReguliuojamosios">'Forma 7'!$N$93</definedName>
    <definedName name="VAS076_F_Cpunktui387KitosVeiklos">'Forma 7'!$Q$93</definedName>
    <definedName name="VAS076_F_Cpunktui38Apskaitosveikla1">'Forma 7'!$O$93</definedName>
    <definedName name="VAS076_F_Cpunktui38Kitareguliuoja1">'Forma 7'!$P$93</definedName>
    <definedName name="VAS076_F_Cpunktui391IS">'Forma 7'!$D$94</definedName>
    <definedName name="VAS076_F_Cpunktui3931GeriamojoVandens">'Forma 7'!$F$94</definedName>
    <definedName name="VAS076_F_Cpunktui3932GeriamojoVandens">'Forma 7'!$G$94</definedName>
    <definedName name="VAS076_F_Cpunktui3933GeriamojoVandens">'Forma 7'!$H$94</definedName>
    <definedName name="VAS076_F_Cpunktui393IsViso">'Forma 7'!$E$94</definedName>
    <definedName name="VAS076_F_Cpunktui3941NuotekuSurinkimas">'Forma 7'!$J$94</definedName>
    <definedName name="VAS076_F_Cpunktui3942NuotekuValymas">'Forma 7'!$K$94</definedName>
    <definedName name="VAS076_F_Cpunktui3943NuotekuDumblo">'Forma 7'!$L$94</definedName>
    <definedName name="VAS076_F_Cpunktui394IsViso">'Forma 7'!$I$94</definedName>
    <definedName name="VAS076_F_Cpunktui395PavirsiniuNuoteku">'Forma 7'!$M$94</definedName>
    <definedName name="VAS076_F_Cpunktui396KitosReguliuojamosios">'Forma 7'!$N$94</definedName>
    <definedName name="VAS076_F_Cpunktui397KitosVeiklos">'Forma 7'!$Q$94</definedName>
    <definedName name="VAS076_F_Cpunktui39Apskaitosveikla1">'Forma 7'!$O$94</definedName>
    <definedName name="VAS076_F_Cpunktui39Kitareguliuoja1">'Forma 7'!$P$94</definedName>
    <definedName name="VAS076_F_Cpunktui401IS">'Forma 7'!$D$95</definedName>
    <definedName name="VAS076_F_Cpunktui4031GeriamojoVandens">'Forma 7'!$F$95</definedName>
    <definedName name="VAS076_F_Cpunktui4032GeriamojoVandens">'Forma 7'!$G$95</definedName>
    <definedName name="VAS076_F_Cpunktui4033GeriamojoVandens">'Forma 7'!$H$95</definedName>
    <definedName name="VAS076_F_Cpunktui403IsViso">'Forma 7'!$E$95</definedName>
    <definedName name="VAS076_F_Cpunktui4041NuotekuSurinkimas">'Forma 7'!$J$95</definedName>
    <definedName name="VAS076_F_Cpunktui4042NuotekuValymas">'Forma 7'!$K$95</definedName>
    <definedName name="VAS076_F_Cpunktui4043NuotekuDumblo">'Forma 7'!$L$95</definedName>
    <definedName name="VAS076_F_Cpunktui404IsViso">'Forma 7'!$I$95</definedName>
    <definedName name="VAS076_F_Cpunktui405PavirsiniuNuoteku">'Forma 7'!$M$95</definedName>
    <definedName name="VAS076_F_Cpunktui406KitosReguliuojamosios">'Forma 7'!$N$95</definedName>
    <definedName name="VAS076_F_Cpunktui407KitosVeiklos">'Forma 7'!$Q$95</definedName>
    <definedName name="VAS076_F_Cpunktui40Apskaitosveikla1">'Forma 7'!$O$95</definedName>
    <definedName name="VAS076_F_Cpunktui40Kitareguliuoja1">'Forma 7'!$P$95</definedName>
    <definedName name="VAS076_F_Epunktui161IS">'Forma 7'!$D$119</definedName>
    <definedName name="VAS076_F_Epunktui1631GeriamojoVandens">'Forma 7'!$F$119</definedName>
    <definedName name="VAS076_F_Epunktui1632GeriamojoVandens">'Forma 7'!$G$119</definedName>
    <definedName name="VAS076_F_Epunktui1633GeriamojoVandens">'Forma 7'!$H$119</definedName>
    <definedName name="VAS076_F_Epunktui163IsViso">'Forma 7'!$E$119</definedName>
    <definedName name="VAS076_F_Epunktui1641NuotekuSurinkimas">'Forma 7'!$J$119</definedName>
    <definedName name="VAS076_F_Epunktui1642NuotekuValymas">'Forma 7'!$K$119</definedName>
    <definedName name="VAS076_F_Epunktui1643NuotekuDumblo">'Forma 7'!$L$119</definedName>
    <definedName name="VAS076_F_Epunktui164IsViso">'Forma 7'!$I$119</definedName>
    <definedName name="VAS076_F_Epunktui165PavirsiniuNuoteku">'Forma 7'!$M$119</definedName>
    <definedName name="VAS076_F_Epunktui166KitosReguliuojamosios">'Forma 7'!$N$119</definedName>
    <definedName name="VAS076_F_Epunktui167KitosVeiklos">'Forma 7'!$Q$119</definedName>
    <definedName name="VAS076_F_Epunktui16Apskaitosveikla1">'Forma 7'!$O$119</definedName>
    <definedName name="VAS076_F_Epunktui16Kitareguliuoja1">'Forma 7'!$P$119</definedName>
    <definedName name="VAS076_F_Epunktui171IS">'Forma 7'!$D$120</definedName>
    <definedName name="VAS076_F_Epunktui1731GeriamojoVandens">'Forma 7'!$F$120</definedName>
    <definedName name="VAS076_F_Epunktui1732GeriamojoVandens">'Forma 7'!$G$120</definedName>
    <definedName name="VAS076_F_Epunktui1733GeriamojoVandens">'Forma 7'!$H$120</definedName>
    <definedName name="VAS076_F_Epunktui173IsViso">'Forma 7'!$E$120</definedName>
    <definedName name="VAS076_F_Epunktui1741NuotekuSurinkimas">'Forma 7'!$J$120</definedName>
    <definedName name="VAS076_F_Epunktui1742NuotekuValymas">'Forma 7'!$K$120</definedName>
    <definedName name="VAS076_F_Epunktui1743NuotekuDumblo">'Forma 7'!$L$120</definedName>
    <definedName name="VAS076_F_Epunktui174IsViso">'Forma 7'!$I$120</definedName>
    <definedName name="VAS076_F_Epunktui175PavirsiniuNuoteku">'Forma 7'!$M$120</definedName>
    <definedName name="VAS076_F_Epunktui176KitosReguliuojamosios">'Forma 7'!$N$120</definedName>
    <definedName name="VAS076_F_Epunktui177KitosVeiklos">'Forma 7'!$Q$120</definedName>
    <definedName name="VAS076_F_Epunktui17Apskaitosveikla1">'Forma 7'!$O$120</definedName>
    <definedName name="VAS076_F_Epunktui17Kitareguliuoja1">'Forma 7'!$P$120</definedName>
    <definedName name="VAS076_F_Epunktui181IS">'Forma 7'!$D$121</definedName>
    <definedName name="VAS076_F_Epunktui1831GeriamojoVandens">'Forma 7'!$F$121</definedName>
    <definedName name="VAS076_F_Epunktui1832GeriamojoVandens">'Forma 7'!$G$121</definedName>
    <definedName name="VAS076_F_Epunktui1833GeriamojoVandens">'Forma 7'!$H$121</definedName>
    <definedName name="VAS076_F_Epunktui183IsViso">'Forma 7'!$E$121</definedName>
    <definedName name="VAS076_F_Epunktui1841NuotekuSurinkimas">'Forma 7'!$J$121</definedName>
    <definedName name="VAS076_F_Epunktui1842NuotekuValymas">'Forma 7'!$K$121</definedName>
    <definedName name="VAS076_F_Epunktui1843NuotekuDumblo">'Forma 7'!$L$121</definedName>
    <definedName name="VAS076_F_Epunktui184IsViso">'Forma 7'!$I$121</definedName>
    <definedName name="VAS076_F_Epunktui185PavirsiniuNuoteku">'Forma 7'!$M$121</definedName>
    <definedName name="VAS076_F_Epunktui186KitosReguliuojamosios">'Forma 7'!$N$121</definedName>
    <definedName name="VAS076_F_Epunktui187KitosVeiklos">'Forma 7'!$Q$121</definedName>
    <definedName name="VAS076_F_Epunktui18Apskaitosveikla1">'Forma 7'!$O$121</definedName>
    <definedName name="VAS076_F_Epunktui18Kitareguliuoja1">'Forma 7'!$P$121</definedName>
    <definedName name="VAS076_F_Epunktui191IS">'Forma 7'!$D$122</definedName>
    <definedName name="VAS076_F_Epunktui1931GeriamojoVandens">'Forma 7'!$F$122</definedName>
    <definedName name="VAS076_F_Epunktui1932GeriamojoVandens">'Forma 7'!$G$122</definedName>
    <definedName name="VAS076_F_Epunktui1933GeriamojoVandens">'Forma 7'!$H$122</definedName>
    <definedName name="VAS076_F_Epunktui193IsViso">'Forma 7'!$E$122</definedName>
    <definedName name="VAS076_F_Epunktui1941NuotekuSurinkimas">'Forma 7'!$J$122</definedName>
    <definedName name="VAS076_F_Epunktui1942NuotekuValymas">'Forma 7'!$K$122</definedName>
    <definedName name="VAS076_F_Epunktui1943NuotekuDumblo">'Forma 7'!$L$122</definedName>
    <definedName name="VAS076_F_Epunktui194IsViso">'Forma 7'!$I$122</definedName>
    <definedName name="VAS076_F_Epunktui195PavirsiniuNuoteku">'Forma 7'!$M$122</definedName>
    <definedName name="VAS076_F_Epunktui196KitosReguliuojamosios">'Forma 7'!$N$122</definedName>
    <definedName name="VAS076_F_Epunktui197KitosVeiklos">'Forma 7'!$Q$122</definedName>
    <definedName name="VAS076_F_Epunktui19Apskaitosveikla1">'Forma 7'!$O$122</definedName>
    <definedName name="VAS076_F_Epunktui19Kitareguliuoja1">'Forma 7'!$P$122</definedName>
    <definedName name="VAS076_F_Epunktui201IS">'Forma 7'!$D$123</definedName>
    <definedName name="VAS076_F_Epunktui2031GeriamojoVandens">'Forma 7'!$F$123</definedName>
    <definedName name="VAS076_F_Epunktui2032GeriamojoVandens">'Forma 7'!$G$123</definedName>
    <definedName name="VAS076_F_Epunktui2033GeriamojoVandens">'Forma 7'!$H$123</definedName>
    <definedName name="VAS076_F_Epunktui203IsViso">'Forma 7'!$E$123</definedName>
    <definedName name="VAS076_F_Epunktui2041NuotekuSurinkimas">'Forma 7'!$J$123</definedName>
    <definedName name="VAS076_F_Epunktui2042NuotekuValymas">'Forma 7'!$K$123</definedName>
    <definedName name="VAS076_F_Epunktui2043NuotekuDumblo">'Forma 7'!$L$123</definedName>
    <definedName name="VAS076_F_Epunktui204IsViso">'Forma 7'!$I$123</definedName>
    <definedName name="VAS076_F_Epunktui205PavirsiniuNuoteku">'Forma 7'!$M$123</definedName>
    <definedName name="VAS076_F_Epunktui206KitosReguliuojamosios">'Forma 7'!$N$123</definedName>
    <definedName name="VAS076_F_Epunktui207KitosVeiklos">'Forma 7'!$Q$123</definedName>
    <definedName name="VAS076_F_Epunktui20Apskaitosveikla1">'Forma 7'!$O$123</definedName>
    <definedName name="VAS076_F_Epunktui20Kitareguliuoja1">'Forma 7'!$P$123</definedName>
    <definedName name="VAS076_F_Epunktui211IS">'Forma 7'!$D$124</definedName>
    <definedName name="VAS076_F_Epunktui2131GeriamojoVandens">'Forma 7'!$F$124</definedName>
    <definedName name="VAS076_F_Epunktui2132GeriamojoVandens">'Forma 7'!$G$124</definedName>
    <definedName name="VAS076_F_Epunktui2133GeriamojoVandens">'Forma 7'!$H$124</definedName>
    <definedName name="VAS076_F_Epunktui213IsViso">'Forma 7'!$E$124</definedName>
    <definedName name="VAS076_F_Epunktui2141NuotekuSurinkimas">'Forma 7'!$J$124</definedName>
    <definedName name="VAS076_F_Epunktui2142NuotekuValymas">'Forma 7'!$K$124</definedName>
    <definedName name="VAS076_F_Epunktui2143NuotekuDumblo">'Forma 7'!$L$124</definedName>
    <definedName name="VAS076_F_Epunktui214IsViso">'Forma 7'!$I$124</definedName>
    <definedName name="VAS076_F_Epunktui215PavirsiniuNuoteku">'Forma 7'!$M$124</definedName>
    <definedName name="VAS076_F_Epunktui216KitosReguliuojamosios">'Forma 7'!$N$124</definedName>
    <definedName name="VAS076_F_Epunktui217KitosVeiklos">'Forma 7'!$Q$124</definedName>
    <definedName name="VAS076_F_Epunktui21Apskaitosveikla1">'Forma 7'!$O$124</definedName>
    <definedName name="VAS076_F_Epunktui21Kitareguliuoja1">'Forma 7'!$P$124</definedName>
    <definedName name="VAS076_F_Epunktui221IS">'Forma 7'!$D$125</definedName>
    <definedName name="VAS076_F_Epunktui2231GeriamojoVandens">'Forma 7'!$F$125</definedName>
    <definedName name="VAS076_F_Epunktui2232GeriamojoVandens">'Forma 7'!$G$125</definedName>
    <definedName name="VAS076_F_Epunktui2233GeriamojoVandens">'Forma 7'!$H$125</definedName>
    <definedName name="VAS076_F_Epunktui223IsViso">'Forma 7'!$E$125</definedName>
    <definedName name="VAS076_F_Epunktui2241NuotekuSurinkimas">'Forma 7'!$J$125</definedName>
    <definedName name="VAS076_F_Epunktui2242NuotekuValymas">'Forma 7'!$K$125</definedName>
    <definedName name="VAS076_F_Epunktui2243NuotekuDumblo">'Forma 7'!$L$125</definedName>
    <definedName name="VAS076_F_Epunktui224IsViso">'Forma 7'!$I$125</definedName>
    <definedName name="VAS076_F_Epunktui225PavirsiniuNuoteku">'Forma 7'!$M$125</definedName>
    <definedName name="VAS076_F_Epunktui226KitosReguliuojamosios">'Forma 7'!$N$125</definedName>
    <definedName name="VAS076_F_Epunktui227KitosVeiklos">'Forma 7'!$Q$125</definedName>
    <definedName name="VAS076_F_Epunktui22Apskaitosveikla1">'Forma 7'!$O$125</definedName>
    <definedName name="VAS076_F_Epunktui22Kitareguliuoja1">'Forma 7'!$P$125</definedName>
    <definedName name="VAS076_F_Epunktui231IS">'Forma 7'!$D$126</definedName>
    <definedName name="VAS076_F_Epunktui2331GeriamojoVandens">'Forma 7'!$F$126</definedName>
    <definedName name="VAS076_F_Epunktui2332GeriamojoVandens">'Forma 7'!$G$126</definedName>
    <definedName name="VAS076_F_Epunktui2333GeriamojoVandens">'Forma 7'!$H$126</definedName>
    <definedName name="VAS076_F_Epunktui233IsViso">'Forma 7'!$E$126</definedName>
    <definedName name="VAS076_F_Epunktui2341NuotekuSurinkimas">'Forma 7'!$J$126</definedName>
    <definedName name="VAS076_F_Epunktui2342NuotekuValymas">'Forma 7'!$K$126</definedName>
    <definedName name="VAS076_F_Epunktui2343NuotekuDumblo">'Forma 7'!$L$126</definedName>
    <definedName name="VAS076_F_Epunktui234IsViso">'Forma 7'!$I$126</definedName>
    <definedName name="VAS076_F_Epunktui235PavirsiniuNuoteku">'Forma 7'!$M$126</definedName>
    <definedName name="VAS076_F_Epunktui236KitosReguliuojamosios">'Forma 7'!$N$126</definedName>
    <definedName name="VAS076_F_Epunktui237KitosVeiklos">'Forma 7'!$Q$126</definedName>
    <definedName name="VAS076_F_Epunktui23Apskaitosveikla1">'Forma 7'!$O$126</definedName>
    <definedName name="VAS076_F_Epunktui23Kitareguliuoja1">'Forma 7'!$P$126</definedName>
    <definedName name="VAS076_F_Epunktui241IS">'Forma 7'!$D$127</definedName>
    <definedName name="VAS076_F_Epunktui2431GeriamojoVandens">'Forma 7'!$F$127</definedName>
    <definedName name="VAS076_F_Epunktui2432GeriamojoVandens">'Forma 7'!$G$127</definedName>
    <definedName name="VAS076_F_Epunktui2433GeriamojoVandens">'Forma 7'!$H$127</definedName>
    <definedName name="VAS076_F_Epunktui243IsViso">'Forma 7'!$E$127</definedName>
    <definedName name="VAS076_F_Epunktui2441NuotekuSurinkimas">'Forma 7'!$J$127</definedName>
    <definedName name="VAS076_F_Epunktui2442NuotekuValymas">'Forma 7'!$K$127</definedName>
    <definedName name="VAS076_F_Epunktui2443NuotekuDumblo">'Forma 7'!$L$127</definedName>
    <definedName name="VAS076_F_Epunktui244IsViso">'Forma 7'!$I$127</definedName>
    <definedName name="VAS076_F_Epunktui245PavirsiniuNuoteku">'Forma 7'!$M$127</definedName>
    <definedName name="VAS076_F_Epunktui246KitosReguliuojamosios">'Forma 7'!$N$127</definedName>
    <definedName name="VAS076_F_Epunktui247KitosVeiklos">'Forma 7'!$Q$127</definedName>
    <definedName name="VAS076_F_Epunktui24Apskaitosveikla1">'Forma 7'!$O$127</definedName>
    <definedName name="VAS076_F_Epunktui24Kitareguliuoja1">'Forma 7'!$P$127</definedName>
    <definedName name="VAS076_F_Epunktui251IS">'Forma 7'!$D$128</definedName>
    <definedName name="VAS076_F_Epunktui2531GeriamojoVandens">'Forma 7'!$F$128</definedName>
    <definedName name="VAS076_F_Epunktui2532GeriamojoVandens">'Forma 7'!$G$128</definedName>
    <definedName name="VAS076_F_Epunktui2533GeriamojoVandens">'Forma 7'!$H$128</definedName>
    <definedName name="VAS076_F_Epunktui253IsViso">'Forma 7'!$E$128</definedName>
    <definedName name="VAS076_F_Epunktui2541NuotekuSurinkimas">'Forma 7'!$J$128</definedName>
    <definedName name="VAS076_F_Epunktui2542NuotekuValymas">'Forma 7'!$K$128</definedName>
    <definedName name="VAS076_F_Epunktui2543NuotekuDumblo">'Forma 7'!$L$128</definedName>
    <definedName name="VAS076_F_Epunktui254IsViso">'Forma 7'!$I$128</definedName>
    <definedName name="VAS076_F_Epunktui255PavirsiniuNuoteku">'Forma 7'!$M$128</definedName>
    <definedName name="VAS076_F_Epunktui256KitosReguliuojamosios">'Forma 7'!$N$128</definedName>
    <definedName name="VAS076_F_Epunktui257KitosVeiklos">'Forma 7'!$Q$128</definedName>
    <definedName name="VAS076_F_Epunktui25Apskaitosveikla1">'Forma 7'!$O$128</definedName>
    <definedName name="VAS076_F_Epunktui25Kitareguliuoja1">'Forma 7'!$P$128</definedName>
    <definedName name="VAS076_F_Epunktui261IS">'Forma 7'!$D$129</definedName>
    <definedName name="VAS076_F_Epunktui2631GeriamojoVandens">'Forma 7'!$F$129</definedName>
    <definedName name="VAS076_F_Epunktui2632GeriamojoVandens">'Forma 7'!$G$129</definedName>
    <definedName name="VAS076_F_Epunktui2633GeriamojoVandens">'Forma 7'!$H$129</definedName>
    <definedName name="VAS076_F_Epunktui263IsViso">'Forma 7'!$E$129</definedName>
    <definedName name="VAS076_F_Epunktui2641NuotekuSurinkimas">'Forma 7'!$J$129</definedName>
    <definedName name="VAS076_F_Epunktui2642NuotekuValymas">'Forma 7'!$K$129</definedName>
    <definedName name="VAS076_F_Epunktui2643NuotekuDumblo">'Forma 7'!$L$129</definedName>
    <definedName name="VAS076_F_Epunktui264IsViso">'Forma 7'!$I$129</definedName>
    <definedName name="VAS076_F_Epunktui265PavirsiniuNuoteku">'Forma 7'!$M$129</definedName>
    <definedName name="VAS076_F_Epunktui266KitosReguliuojamosios">'Forma 7'!$N$129</definedName>
    <definedName name="VAS076_F_Epunktui267KitosVeiklos">'Forma 7'!$Q$129</definedName>
    <definedName name="VAS076_F_Epunktui26Apskaitosveikla1">'Forma 7'!$O$129</definedName>
    <definedName name="VAS076_F_Epunktui26Kitareguliuoja1">'Forma 7'!$P$129</definedName>
    <definedName name="VAS076_F_Epunktui271IS">'Forma 7'!$D$130</definedName>
    <definedName name="VAS076_F_Epunktui2731GeriamojoVandens">'Forma 7'!$F$130</definedName>
    <definedName name="VAS076_F_Epunktui2732GeriamojoVandens">'Forma 7'!$G$130</definedName>
    <definedName name="VAS076_F_Epunktui2733GeriamojoVandens">'Forma 7'!$H$130</definedName>
    <definedName name="VAS076_F_Epunktui273IsViso">'Forma 7'!$E$130</definedName>
    <definedName name="VAS076_F_Epunktui2741NuotekuSurinkimas">'Forma 7'!$J$130</definedName>
    <definedName name="VAS076_F_Epunktui2742NuotekuValymas">'Forma 7'!$K$130</definedName>
    <definedName name="VAS076_F_Epunktui2743NuotekuDumblo">'Forma 7'!$L$130</definedName>
    <definedName name="VAS076_F_Epunktui274IsViso">'Forma 7'!$I$130</definedName>
    <definedName name="VAS076_F_Epunktui275PavirsiniuNuoteku">'Forma 7'!$M$130</definedName>
    <definedName name="VAS076_F_Epunktui276KitosReguliuojamosios">'Forma 7'!$N$130</definedName>
    <definedName name="VAS076_F_Epunktui277KitosVeiklos">'Forma 7'!$Q$130</definedName>
    <definedName name="VAS076_F_Epunktui27Apskaitosveikla1">'Forma 7'!$O$130</definedName>
    <definedName name="VAS076_F_Epunktui27Kitareguliuoja1">'Forma 7'!$P$130</definedName>
    <definedName name="VAS076_F_Epunktui281IS">'Forma 7'!$D$131</definedName>
    <definedName name="VAS076_F_Epunktui2831GeriamojoVandens">'Forma 7'!$F$131</definedName>
    <definedName name="VAS076_F_Epunktui2832GeriamojoVandens">'Forma 7'!$G$131</definedName>
    <definedName name="VAS076_F_Epunktui2833GeriamojoVandens">'Forma 7'!$H$131</definedName>
    <definedName name="VAS076_F_Epunktui283IsViso">'Forma 7'!$E$131</definedName>
    <definedName name="VAS076_F_Epunktui2841NuotekuSurinkimas">'Forma 7'!$J$131</definedName>
    <definedName name="VAS076_F_Epunktui2842NuotekuValymas">'Forma 7'!$K$131</definedName>
    <definedName name="VAS076_F_Epunktui2843NuotekuDumblo">'Forma 7'!$L$131</definedName>
    <definedName name="VAS076_F_Epunktui284IsViso">'Forma 7'!$I$131</definedName>
    <definedName name="VAS076_F_Epunktui285PavirsiniuNuoteku">'Forma 7'!$M$131</definedName>
    <definedName name="VAS076_F_Epunktui286KitosReguliuojamosios">'Forma 7'!$N$131</definedName>
    <definedName name="VAS076_F_Epunktui287KitosVeiklos">'Forma 7'!$Q$131</definedName>
    <definedName name="VAS076_F_Epunktui28Apskaitosveikla1">'Forma 7'!$O$131</definedName>
    <definedName name="VAS076_F_Epunktui28Kitareguliuoja1">'Forma 7'!$P$131</definedName>
    <definedName name="VAS076_F_Epunktui291IS">'Forma 7'!$D$132</definedName>
    <definedName name="VAS076_F_Epunktui2931GeriamojoVandens">'Forma 7'!$F$132</definedName>
    <definedName name="VAS076_F_Epunktui2932GeriamojoVandens">'Forma 7'!$G$132</definedName>
    <definedName name="VAS076_F_Epunktui2933GeriamojoVandens">'Forma 7'!$H$132</definedName>
    <definedName name="VAS076_F_Epunktui293IsViso">'Forma 7'!$E$132</definedName>
    <definedName name="VAS076_F_Epunktui2941NuotekuSurinkimas">'Forma 7'!$J$132</definedName>
    <definedName name="VAS076_F_Epunktui2942NuotekuValymas">'Forma 7'!$K$132</definedName>
    <definedName name="VAS076_F_Epunktui2943NuotekuDumblo">'Forma 7'!$L$132</definedName>
    <definedName name="VAS076_F_Epunktui294IsViso">'Forma 7'!$I$132</definedName>
    <definedName name="VAS076_F_Epunktui295PavirsiniuNuoteku">'Forma 7'!$M$132</definedName>
    <definedName name="VAS076_F_Epunktui296KitosReguliuojamosios">'Forma 7'!$N$132</definedName>
    <definedName name="VAS076_F_Epunktui297KitosVeiklos">'Forma 7'!$Q$132</definedName>
    <definedName name="VAS076_F_Epunktui29Apskaitosveikla1">'Forma 7'!$O$132</definedName>
    <definedName name="VAS076_F_Epunktui29Kitareguliuoja1">'Forma 7'!$P$132</definedName>
    <definedName name="VAS076_F_Epunktui301IS">'Forma 7'!$D$133</definedName>
    <definedName name="VAS076_F_Epunktui3031GeriamojoVandens">'Forma 7'!$F$133</definedName>
    <definedName name="VAS076_F_Epunktui3032GeriamojoVandens">'Forma 7'!$G$133</definedName>
    <definedName name="VAS076_F_Epunktui3033GeriamojoVandens">'Forma 7'!$H$133</definedName>
    <definedName name="VAS076_F_Epunktui303IsViso">'Forma 7'!$E$133</definedName>
    <definedName name="VAS076_F_Epunktui3041NuotekuSurinkimas">'Forma 7'!$J$133</definedName>
    <definedName name="VAS076_F_Epunktui3042NuotekuValymas">'Forma 7'!$K$133</definedName>
    <definedName name="VAS076_F_Epunktui3043NuotekuDumblo">'Forma 7'!$L$133</definedName>
    <definedName name="VAS076_F_Epunktui304IsViso">'Forma 7'!$I$133</definedName>
    <definedName name="VAS076_F_Epunktui305PavirsiniuNuoteku">'Forma 7'!$M$133</definedName>
    <definedName name="VAS076_F_Epunktui306KitosReguliuojamosios">'Forma 7'!$N$133</definedName>
    <definedName name="VAS076_F_Epunktui307KitosVeiklos">'Forma 7'!$Q$133</definedName>
    <definedName name="VAS076_F_Epunktui30Apskaitosveikla1">'Forma 7'!$O$133</definedName>
    <definedName name="VAS076_F_Epunktui30Kitareguliuoja1">'Forma 7'!$P$133</definedName>
    <definedName name="VAS076_F_Irankiaimatavi61IS">'Forma 7'!$D$25</definedName>
    <definedName name="VAS076_F_Irankiaimatavi631GeriamojoVandens">'Forma 7'!$F$25</definedName>
    <definedName name="VAS076_F_Irankiaimatavi632GeriamojoVandens">'Forma 7'!$G$25</definedName>
    <definedName name="VAS076_F_Irankiaimatavi633GeriamojoVandens">'Forma 7'!$H$25</definedName>
    <definedName name="VAS076_F_Irankiaimatavi63IsViso">'Forma 7'!$E$25</definedName>
    <definedName name="VAS076_F_Irankiaimatavi641NuotekuSurinkimas">'Forma 7'!$J$25</definedName>
    <definedName name="VAS076_F_Irankiaimatavi642NuotekuValymas">'Forma 7'!$K$25</definedName>
    <definedName name="VAS076_F_Irankiaimatavi643NuotekuDumblo">'Forma 7'!$L$25</definedName>
    <definedName name="VAS076_F_Irankiaimatavi64IsViso">'Forma 7'!$I$25</definedName>
    <definedName name="VAS076_F_Irankiaimatavi65PavirsiniuNuoteku">'Forma 7'!$M$25</definedName>
    <definedName name="VAS076_F_Irankiaimatavi66KitosReguliuojamosios">'Forma 7'!$N$25</definedName>
    <definedName name="VAS076_F_Irankiaimatavi67KitosVeiklos">'Forma 7'!$Q$25</definedName>
    <definedName name="VAS076_F_Irankiaimatavi6Apskaitosveikla1">'Forma 7'!$O$25</definedName>
    <definedName name="VAS076_F_Irankiaimatavi6Kitareguliuoja1">'Forma 7'!$P$25</definedName>
    <definedName name="VAS076_F_Irankiaimatavi71IS">'Forma 7'!$D$48</definedName>
    <definedName name="VAS076_F_Irankiaimatavi731GeriamojoVandens">'Forma 7'!$F$48</definedName>
    <definedName name="VAS076_F_Irankiaimatavi732GeriamojoVandens">'Forma 7'!$G$48</definedName>
    <definedName name="VAS076_F_Irankiaimatavi733GeriamojoVandens">'Forma 7'!$H$48</definedName>
    <definedName name="VAS076_F_Irankiaimatavi73IsViso">'Forma 7'!$E$48</definedName>
    <definedName name="VAS076_F_Irankiaimatavi741NuotekuSurinkimas">'Forma 7'!$J$48</definedName>
    <definedName name="VAS076_F_Irankiaimatavi742NuotekuValymas">'Forma 7'!$K$48</definedName>
    <definedName name="VAS076_F_Irankiaimatavi743NuotekuDumblo">'Forma 7'!$L$48</definedName>
    <definedName name="VAS076_F_Irankiaimatavi74IsViso">'Forma 7'!$I$48</definedName>
    <definedName name="VAS076_F_Irankiaimatavi75PavirsiniuNuoteku">'Forma 7'!$M$48</definedName>
    <definedName name="VAS076_F_Irankiaimatavi76KitosReguliuojamosios">'Forma 7'!$N$48</definedName>
    <definedName name="VAS076_F_Irankiaimatavi77KitosVeiklos">'Forma 7'!$Q$48</definedName>
    <definedName name="VAS076_F_Irankiaimatavi7Apskaitosveikla1">'Forma 7'!$O$48</definedName>
    <definedName name="VAS076_F_Irankiaimatavi7Kitareguliuoja1">'Forma 7'!$P$48</definedName>
    <definedName name="VAS076_F_Irankiaimatavi81IS">'Forma 7'!$D$71</definedName>
    <definedName name="VAS076_F_Irankiaimatavi831GeriamojoVandens">'Forma 7'!$F$71</definedName>
    <definedName name="VAS076_F_Irankiaimatavi832GeriamojoVandens">'Forma 7'!$G$71</definedName>
    <definedName name="VAS076_F_Irankiaimatavi833GeriamojoVandens">'Forma 7'!$H$71</definedName>
    <definedName name="VAS076_F_Irankiaimatavi83IsViso">'Forma 7'!$E$71</definedName>
    <definedName name="VAS076_F_Irankiaimatavi841NuotekuSurinkimas">'Forma 7'!$J$71</definedName>
    <definedName name="VAS076_F_Irankiaimatavi842NuotekuValymas">'Forma 7'!$K$71</definedName>
    <definedName name="VAS076_F_Irankiaimatavi843NuotekuDumblo">'Forma 7'!$L$71</definedName>
    <definedName name="VAS076_F_Irankiaimatavi84IsViso">'Forma 7'!$I$71</definedName>
    <definedName name="VAS076_F_Irankiaimatavi85PavirsiniuNuoteku">'Forma 7'!$M$71</definedName>
    <definedName name="VAS076_F_Irankiaimatavi86KitosReguliuojamosios">'Forma 7'!$N$71</definedName>
    <definedName name="VAS076_F_Irankiaimatavi87KitosVeiklos">'Forma 7'!$Q$71</definedName>
    <definedName name="VAS076_F_Irankiaimatavi8Apskaitosveikla1">'Forma 7'!$O$71</definedName>
    <definedName name="VAS076_F_Irankiaimatavi8Kitareguliuoja1">'Forma 7'!$P$71</definedName>
    <definedName name="VAS076_F_Irankiaimatavi91IS">'Forma 7'!$D$110</definedName>
    <definedName name="VAS076_F_Irankiaimatavi931GeriamojoVandens">'Forma 7'!$F$110</definedName>
    <definedName name="VAS076_F_Irankiaimatavi932GeriamojoVandens">'Forma 7'!$G$110</definedName>
    <definedName name="VAS076_F_Irankiaimatavi933GeriamojoVandens">'Forma 7'!$H$110</definedName>
    <definedName name="VAS076_F_Irankiaimatavi93IsViso">'Forma 7'!$E$110</definedName>
    <definedName name="VAS076_F_Irankiaimatavi941NuotekuSurinkimas">'Forma 7'!$J$110</definedName>
    <definedName name="VAS076_F_Irankiaimatavi942NuotekuValymas">'Forma 7'!$K$110</definedName>
    <definedName name="VAS076_F_Irankiaimatavi943NuotekuDumblo">'Forma 7'!$L$110</definedName>
    <definedName name="VAS076_F_Irankiaimatavi94IsViso">'Forma 7'!$I$110</definedName>
    <definedName name="VAS076_F_Irankiaimatavi95PavirsiniuNuoteku">'Forma 7'!$M$110</definedName>
    <definedName name="VAS076_F_Irankiaimatavi96KitosReguliuojamosios">'Forma 7'!$N$110</definedName>
    <definedName name="VAS076_F_Irankiaimatavi97KitosVeiklos">'Forma 7'!$Q$110</definedName>
    <definedName name="VAS076_F_Irankiaimatavi9Apskaitosveikla1">'Forma 7'!$O$110</definedName>
    <definedName name="VAS076_F_Irankiaimatavi9Kitareguliuoja1">'Forma 7'!$P$110</definedName>
    <definedName name="VAS076_F_Irasyti10Apskaitosveikla1">'Forma 7'!$O$115</definedName>
    <definedName name="VAS076_F_Irasyti10Kitareguliuoja1">'Forma 7'!$P$115</definedName>
    <definedName name="VAS076_F_Irasyti11Apskaitosveikla1">'Forma 7'!$O$116</definedName>
    <definedName name="VAS076_F_Irasyti11Kitareguliuoja1">'Forma 7'!$P$116</definedName>
    <definedName name="VAS076_F_Irasyti12Apskaitosveikla1">'Forma 7'!$O$117</definedName>
    <definedName name="VAS076_F_Irasyti12Kitareguliuoja1">'Forma 7'!$P$117</definedName>
    <definedName name="VAS076_F_Irasyti1Apskaitosveikla1">'Forma 7'!$O$30</definedName>
    <definedName name="VAS076_F_Irasyti1Kitareguliuoja1">'Forma 7'!$P$30</definedName>
    <definedName name="VAS076_F_Irasyti2Apskaitosveikla1">'Forma 7'!$O$31</definedName>
    <definedName name="VAS076_F_Irasyti2Kitareguliuoja1">'Forma 7'!$P$31</definedName>
    <definedName name="VAS076_F_Irasyti3Apskaitosveikla1">'Forma 7'!$O$32</definedName>
    <definedName name="VAS076_F_Irasyti3Kitareguliuoja1">'Forma 7'!$P$32</definedName>
    <definedName name="VAS076_F_Irasyti4Apskaitosveikla1">'Forma 7'!$O$53</definedName>
    <definedName name="VAS076_F_Irasyti4Kitareguliuoja1">'Forma 7'!$P$53</definedName>
    <definedName name="VAS076_F_Irasyti5Apskaitosveikla1">'Forma 7'!$O$54</definedName>
    <definedName name="VAS076_F_Irasyti5Kitareguliuoja1">'Forma 7'!$P$54</definedName>
    <definedName name="VAS076_F_Irasyti6Apskaitosveikla1">'Forma 7'!$O$55</definedName>
    <definedName name="VAS076_F_Irasyti6Kitareguliuoja1">'Forma 7'!$P$55</definedName>
    <definedName name="VAS076_F_Irasyti7Apskaitosveikla1">'Forma 7'!$O$76</definedName>
    <definedName name="VAS076_F_Irasyti7Kitareguliuoja1">'Forma 7'!$P$76</definedName>
    <definedName name="VAS076_F_Irasyti8Apskaitosveikla1">'Forma 7'!$O$77</definedName>
    <definedName name="VAS076_F_Irasyti8Kitareguliuoja1">'Forma 7'!$P$77</definedName>
    <definedName name="VAS076_F_Irasyti9Apskaitosveikla1">'Forma 7'!$O$78</definedName>
    <definedName name="VAS076_F_Irasyti9Kitareguliuoja1">'Forma 7'!$P$78</definedName>
    <definedName name="VAS076_F_Keliaiaikstele61IS">'Forma 7'!$D$17</definedName>
    <definedName name="VAS076_F_Keliaiaikstele631GeriamojoVandens">'Forma 7'!$F$17</definedName>
    <definedName name="VAS076_F_Keliaiaikstele632GeriamojoVandens">'Forma 7'!$G$17</definedName>
    <definedName name="VAS076_F_Keliaiaikstele633GeriamojoVandens">'Forma 7'!$H$17</definedName>
    <definedName name="VAS076_F_Keliaiaikstele63IsViso">'Forma 7'!$E$17</definedName>
    <definedName name="VAS076_F_Keliaiaikstele641NuotekuSurinkimas">'Forma 7'!$J$17</definedName>
    <definedName name="VAS076_F_Keliaiaikstele642NuotekuValymas">'Forma 7'!$K$17</definedName>
    <definedName name="VAS076_F_Keliaiaikstele643NuotekuDumblo">'Forma 7'!$L$17</definedName>
    <definedName name="VAS076_F_Keliaiaikstele64IsViso">'Forma 7'!$I$17</definedName>
    <definedName name="VAS076_F_Keliaiaikstele65PavirsiniuNuoteku">'Forma 7'!$M$17</definedName>
    <definedName name="VAS076_F_Keliaiaikstele66KitosReguliuojamosios">'Forma 7'!$N$17</definedName>
    <definedName name="VAS076_F_Keliaiaikstele67KitosVeiklos">'Forma 7'!$Q$17</definedName>
    <definedName name="VAS076_F_Keliaiaikstele6Apskaitosveikla1">'Forma 7'!$O$17</definedName>
    <definedName name="VAS076_F_Keliaiaikstele6Kitareguliuoja1">'Forma 7'!$P$17</definedName>
    <definedName name="VAS076_F_Keliaiaikstele71IS">'Forma 7'!$D$40</definedName>
    <definedName name="VAS076_F_Keliaiaikstele731GeriamojoVandens">'Forma 7'!$F$40</definedName>
    <definedName name="VAS076_F_Keliaiaikstele732GeriamojoVandens">'Forma 7'!$G$40</definedName>
    <definedName name="VAS076_F_Keliaiaikstele733GeriamojoVandens">'Forma 7'!$H$40</definedName>
    <definedName name="VAS076_F_Keliaiaikstele73IsViso">'Forma 7'!$E$40</definedName>
    <definedName name="VAS076_F_Keliaiaikstele741NuotekuSurinkimas">'Forma 7'!$J$40</definedName>
    <definedName name="VAS076_F_Keliaiaikstele742NuotekuValymas">'Forma 7'!$K$40</definedName>
    <definedName name="VAS076_F_Keliaiaikstele743NuotekuDumblo">'Forma 7'!$L$40</definedName>
    <definedName name="VAS076_F_Keliaiaikstele74IsViso">'Forma 7'!$I$40</definedName>
    <definedName name="VAS076_F_Keliaiaikstele75PavirsiniuNuoteku">'Forma 7'!$M$40</definedName>
    <definedName name="VAS076_F_Keliaiaikstele76KitosReguliuojamosios">'Forma 7'!$N$40</definedName>
    <definedName name="VAS076_F_Keliaiaikstele77KitosVeiklos">'Forma 7'!$Q$40</definedName>
    <definedName name="VAS076_F_Keliaiaikstele7Apskaitosveikla1">'Forma 7'!$O$40</definedName>
    <definedName name="VAS076_F_Keliaiaikstele7Kitareguliuoja1">'Forma 7'!$P$40</definedName>
    <definedName name="VAS076_F_Keliaiaikstele81IS">'Forma 7'!$D$63</definedName>
    <definedName name="VAS076_F_Keliaiaikstele831GeriamojoVandens">'Forma 7'!$F$63</definedName>
    <definedName name="VAS076_F_Keliaiaikstele832GeriamojoVandens">'Forma 7'!$G$63</definedName>
    <definedName name="VAS076_F_Keliaiaikstele833GeriamojoVandens">'Forma 7'!$H$63</definedName>
    <definedName name="VAS076_F_Keliaiaikstele83IsViso">'Forma 7'!$E$63</definedName>
    <definedName name="VAS076_F_Keliaiaikstele841NuotekuSurinkimas">'Forma 7'!$J$63</definedName>
    <definedName name="VAS076_F_Keliaiaikstele842NuotekuValymas">'Forma 7'!$K$63</definedName>
    <definedName name="VAS076_F_Keliaiaikstele843NuotekuDumblo">'Forma 7'!$L$63</definedName>
    <definedName name="VAS076_F_Keliaiaikstele84IsViso">'Forma 7'!$I$63</definedName>
    <definedName name="VAS076_F_Keliaiaikstele85PavirsiniuNuoteku">'Forma 7'!$M$63</definedName>
    <definedName name="VAS076_F_Keliaiaikstele86KitosReguliuojamosios">'Forma 7'!$N$63</definedName>
    <definedName name="VAS076_F_Keliaiaikstele87KitosVeiklos">'Forma 7'!$Q$63</definedName>
    <definedName name="VAS076_F_Keliaiaikstele8Apskaitosveikla1">'Forma 7'!$O$63</definedName>
    <definedName name="VAS076_F_Keliaiaikstele8Kitareguliuoja1">'Forma 7'!$P$63</definedName>
    <definedName name="VAS076_F_Keliaiaikstele91IS">'Forma 7'!$D$103</definedName>
    <definedName name="VAS076_F_Keliaiaikstele931GeriamojoVandens">'Forma 7'!$F$103</definedName>
    <definedName name="VAS076_F_Keliaiaikstele932GeriamojoVandens">'Forma 7'!$G$103</definedName>
    <definedName name="VAS076_F_Keliaiaikstele933GeriamojoVandens">'Forma 7'!$H$103</definedName>
    <definedName name="VAS076_F_Keliaiaikstele93IsViso">'Forma 7'!$E$103</definedName>
    <definedName name="VAS076_F_Keliaiaikstele941NuotekuSurinkimas">'Forma 7'!$J$103</definedName>
    <definedName name="VAS076_F_Keliaiaikstele942NuotekuValymas">'Forma 7'!$K$103</definedName>
    <definedName name="VAS076_F_Keliaiaikstele943NuotekuDumblo">'Forma 7'!$L$103</definedName>
    <definedName name="VAS076_F_Keliaiaikstele94IsViso">'Forma 7'!$I$103</definedName>
    <definedName name="VAS076_F_Keliaiaikstele95PavirsiniuNuoteku">'Forma 7'!$M$103</definedName>
    <definedName name="VAS076_F_Keliaiaikstele96KitosReguliuojamosios">'Forma 7'!$N$103</definedName>
    <definedName name="VAS076_F_Keliaiaikstele97KitosVeiklos">'Forma 7'!$Q$103</definedName>
    <definedName name="VAS076_F_Keliaiaikstele9Apskaitosveikla1">'Forma 7'!$O$103</definedName>
    <definedName name="VAS076_F_Keliaiaikstele9Kitareguliuoja1">'Forma 7'!$P$103</definedName>
    <definedName name="VAS076_F_Kitairanga21IS">'Forma 7'!$D$107</definedName>
    <definedName name="VAS076_F_Kitairanga231GeriamojoVandens">'Forma 7'!$F$107</definedName>
    <definedName name="VAS076_F_Kitairanga232GeriamojoVandens">'Forma 7'!$G$107</definedName>
    <definedName name="VAS076_F_Kitairanga233GeriamojoVandens">'Forma 7'!$H$107</definedName>
    <definedName name="VAS076_F_Kitairanga23IsViso">'Forma 7'!$E$107</definedName>
    <definedName name="VAS076_F_Kitairanga241NuotekuSurinkimas">'Forma 7'!$J$107</definedName>
    <definedName name="VAS076_F_Kitairanga242NuotekuValymas">'Forma 7'!$K$107</definedName>
    <definedName name="VAS076_F_Kitairanga243NuotekuDumblo">'Forma 7'!$L$107</definedName>
    <definedName name="VAS076_F_Kitairanga24IsViso">'Forma 7'!$I$107</definedName>
    <definedName name="VAS076_F_Kitairanga25PavirsiniuNuoteku">'Forma 7'!$M$107</definedName>
    <definedName name="VAS076_F_Kitairanga26KitosReguliuojamosios">'Forma 7'!$N$107</definedName>
    <definedName name="VAS076_F_Kitairanga27KitosVeiklos">'Forma 7'!$Q$107</definedName>
    <definedName name="VAS076_F_Kitairanga2Apskaitosveikla1">'Forma 7'!$O$107</definedName>
    <definedName name="VAS076_F_Kitairanga2Kitareguliuoja1">'Forma 7'!$P$107</definedName>
    <definedName name="VAS076_F_Kitasilgalaiki51IS">'Forma 7'!$D$29</definedName>
    <definedName name="VAS076_F_Kitasilgalaiki531GeriamojoVandens">'Forma 7'!$F$29</definedName>
    <definedName name="VAS076_F_Kitasilgalaiki532GeriamojoVandens">'Forma 7'!$G$29</definedName>
    <definedName name="VAS076_F_Kitasilgalaiki533GeriamojoVandens">'Forma 7'!$H$29</definedName>
    <definedName name="VAS076_F_Kitasilgalaiki53IsViso">'Forma 7'!$E$29</definedName>
    <definedName name="VAS076_F_Kitasilgalaiki541NuotekuSurinkimas">'Forma 7'!$J$29</definedName>
    <definedName name="VAS076_F_Kitasilgalaiki542NuotekuValymas">'Forma 7'!$K$29</definedName>
    <definedName name="VAS076_F_Kitasilgalaiki543NuotekuDumblo">'Forma 7'!$L$29</definedName>
    <definedName name="VAS076_F_Kitasilgalaiki54IsViso">'Forma 7'!$I$29</definedName>
    <definedName name="VAS076_F_Kitasilgalaiki55PavirsiniuNuoteku">'Forma 7'!$M$29</definedName>
    <definedName name="VAS076_F_Kitasilgalaiki56KitosReguliuojamosios">'Forma 7'!$N$29</definedName>
    <definedName name="VAS076_F_Kitasilgalaiki57KitosVeiklos">'Forma 7'!$Q$29</definedName>
    <definedName name="VAS076_F_Kitasilgalaiki5Apskaitosveikla1">'Forma 7'!$O$29</definedName>
    <definedName name="VAS076_F_Kitasilgalaiki5Kitareguliuoja1">'Forma 7'!$P$29</definedName>
    <definedName name="VAS076_F_Kitasilgalaiki61IS">'Forma 7'!$D$52</definedName>
    <definedName name="VAS076_F_Kitasilgalaiki631GeriamojoVandens">'Forma 7'!$F$52</definedName>
    <definedName name="VAS076_F_Kitasilgalaiki632GeriamojoVandens">'Forma 7'!$G$52</definedName>
    <definedName name="VAS076_F_Kitasilgalaiki633GeriamojoVandens">'Forma 7'!$H$52</definedName>
    <definedName name="VAS076_F_Kitasilgalaiki63IsViso">'Forma 7'!$E$52</definedName>
    <definedName name="VAS076_F_Kitasilgalaiki641NuotekuSurinkimas">'Forma 7'!$J$52</definedName>
    <definedName name="VAS076_F_Kitasilgalaiki642NuotekuValymas">'Forma 7'!$K$52</definedName>
    <definedName name="VAS076_F_Kitasilgalaiki643NuotekuDumblo">'Forma 7'!$L$52</definedName>
    <definedName name="VAS076_F_Kitasilgalaiki64IsViso">'Forma 7'!$I$52</definedName>
    <definedName name="VAS076_F_Kitasilgalaiki65PavirsiniuNuoteku">'Forma 7'!$M$52</definedName>
    <definedName name="VAS076_F_Kitasilgalaiki66KitosReguliuojamosios">'Forma 7'!$N$52</definedName>
    <definedName name="VAS076_F_Kitasilgalaiki67KitosVeiklos">'Forma 7'!$Q$52</definedName>
    <definedName name="VAS076_F_Kitasilgalaiki6Apskaitosveikla1">'Forma 7'!$O$52</definedName>
    <definedName name="VAS076_F_Kitasilgalaiki6Kitareguliuoja1">'Forma 7'!$P$52</definedName>
    <definedName name="VAS076_F_Kitasilgalaiki71IS">'Forma 7'!$D$75</definedName>
    <definedName name="VAS076_F_Kitasilgalaiki731GeriamojoVandens">'Forma 7'!$F$75</definedName>
    <definedName name="VAS076_F_Kitasilgalaiki732GeriamojoVandens">'Forma 7'!$G$75</definedName>
    <definedName name="VAS076_F_Kitasilgalaiki733GeriamojoVandens">'Forma 7'!$H$75</definedName>
    <definedName name="VAS076_F_Kitasilgalaiki73IsViso">'Forma 7'!$E$75</definedName>
    <definedName name="VAS076_F_Kitasilgalaiki741NuotekuSurinkimas">'Forma 7'!$J$75</definedName>
    <definedName name="VAS076_F_Kitasilgalaiki742NuotekuValymas">'Forma 7'!$K$75</definedName>
    <definedName name="VAS076_F_Kitasilgalaiki743NuotekuDumblo">'Forma 7'!$L$75</definedName>
    <definedName name="VAS076_F_Kitasilgalaiki74IsViso">'Forma 7'!$I$75</definedName>
    <definedName name="VAS076_F_Kitasilgalaiki75PavirsiniuNuoteku">'Forma 7'!$M$75</definedName>
    <definedName name="VAS076_F_Kitasilgalaiki76KitosReguliuojamosios">'Forma 7'!$N$75</definedName>
    <definedName name="VAS076_F_Kitasilgalaiki77KitosVeiklos">'Forma 7'!$Q$75</definedName>
    <definedName name="VAS076_F_Kitasilgalaiki7Apskaitosveikla1">'Forma 7'!$O$75</definedName>
    <definedName name="VAS076_F_Kitasilgalaiki7Kitareguliuoja1">'Forma 7'!$P$75</definedName>
    <definedName name="VAS076_F_Kitasilgalaiki81IS">'Forma 7'!$D$114</definedName>
    <definedName name="VAS076_F_Kitasilgalaiki831GeriamojoVandens">'Forma 7'!$F$114</definedName>
    <definedName name="VAS076_F_Kitasilgalaiki832GeriamojoVandens">'Forma 7'!$G$114</definedName>
    <definedName name="VAS076_F_Kitasilgalaiki833GeriamojoVandens">'Forma 7'!$H$114</definedName>
    <definedName name="VAS076_F_Kitasilgalaiki83IsViso">'Forma 7'!$E$114</definedName>
    <definedName name="VAS076_F_Kitasilgalaiki841NuotekuSurinkimas">'Forma 7'!$J$114</definedName>
    <definedName name="VAS076_F_Kitasilgalaiki842NuotekuValymas">'Forma 7'!$K$114</definedName>
    <definedName name="VAS076_F_Kitasilgalaiki843NuotekuDumblo">'Forma 7'!$L$114</definedName>
    <definedName name="VAS076_F_Kitasilgalaiki84IsViso">'Forma 7'!$I$114</definedName>
    <definedName name="VAS076_F_Kitasilgalaiki85PavirsiniuNuoteku">'Forma 7'!$M$114</definedName>
    <definedName name="VAS076_F_Kitasilgalaiki86KitosReguliuojamosios">'Forma 7'!$N$114</definedName>
    <definedName name="VAS076_F_Kitasilgalaiki87KitosVeiklos">'Forma 7'!$Q$114</definedName>
    <definedName name="VAS076_F_Kitasilgalaiki8Apskaitosveikla1">'Forma 7'!$O$114</definedName>
    <definedName name="VAS076_F_Kitasilgalaiki8Kitareguliuoja1">'Forma 7'!$P$114</definedName>
    <definedName name="VAS076_F_Kitasnemateria61IS">'Forma 7'!$D$14</definedName>
    <definedName name="VAS076_F_Kitasnemateria631GeriamojoVandens">'Forma 7'!$F$14</definedName>
    <definedName name="VAS076_F_Kitasnemateria632GeriamojoVandens">'Forma 7'!$G$14</definedName>
    <definedName name="VAS076_F_Kitasnemateria633GeriamojoVandens">'Forma 7'!$H$14</definedName>
    <definedName name="VAS076_F_Kitasnemateria63IsViso">'Forma 7'!$E$14</definedName>
    <definedName name="VAS076_F_Kitasnemateria641NuotekuSurinkimas">'Forma 7'!$J$14</definedName>
    <definedName name="VAS076_F_Kitasnemateria642NuotekuValymas">'Forma 7'!$K$14</definedName>
    <definedName name="VAS076_F_Kitasnemateria643NuotekuDumblo">'Forma 7'!$L$14</definedName>
    <definedName name="VAS076_F_Kitasnemateria64IsViso">'Forma 7'!$I$14</definedName>
    <definedName name="VAS076_F_Kitasnemateria65PavirsiniuNuoteku">'Forma 7'!$M$14</definedName>
    <definedName name="VAS076_F_Kitasnemateria66KitosReguliuojamosios">'Forma 7'!$N$14</definedName>
    <definedName name="VAS076_F_Kitasnemateria67KitosVeiklos">'Forma 7'!$Q$14</definedName>
    <definedName name="VAS076_F_Kitasnemateria6Apskaitosveikla1">'Forma 7'!$O$14</definedName>
    <definedName name="VAS076_F_Kitasnemateria6Kitareguliuoja1">'Forma 7'!$P$14</definedName>
    <definedName name="VAS076_F_Kitasnemateria71IS">'Forma 7'!$D$37</definedName>
    <definedName name="VAS076_F_Kitasnemateria731GeriamojoVandens">'Forma 7'!$F$37</definedName>
    <definedName name="VAS076_F_Kitasnemateria732GeriamojoVandens">'Forma 7'!$G$37</definedName>
    <definedName name="VAS076_F_Kitasnemateria733GeriamojoVandens">'Forma 7'!$H$37</definedName>
    <definedName name="VAS076_F_Kitasnemateria73IsViso">'Forma 7'!$E$37</definedName>
    <definedName name="VAS076_F_Kitasnemateria741NuotekuSurinkimas">'Forma 7'!$J$37</definedName>
    <definedName name="VAS076_F_Kitasnemateria742NuotekuValymas">'Forma 7'!$K$37</definedName>
    <definedName name="VAS076_F_Kitasnemateria743NuotekuDumblo">'Forma 7'!$L$37</definedName>
    <definedName name="VAS076_F_Kitasnemateria74IsViso">'Forma 7'!$I$37</definedName>
    <definedName name="VAS076_F_Kitasnemateria75PavirsiniuNuoteku">'Forma 7'!$M$37</definedName>
    <definedName name="VAS076_F_Kitasnemateria76KitosReguliuojamosios">'Forma 7'!$N$37</definedName>
    <definedName name="VAS076_F_Kitasnemateria77KitosVeiklos">'Forma 7'!$Q$37</definedName>
    <definedName name="VAS076_F_Kitasnemateria7Apskaitosveikla1">'Forma 7'!$O$37</definedName>
    <definedName name="VAS076_F_Kitasnemateria7Kitareguliuoja1">'Forma 7'!$P$37</definedName>
    <definedName name="VAS076_F_Kitasnemateria81IS">'Forma 7'!$D$60</definedName>
    <definedName name="VAS076_F_Kitasnemateria831GeriamojoVandens">'Forma 7'!$F$60</definedName>
    <definedName name="VAS076_F_Kitasnemateria832GeriamojoVandens">'Forma 7'!$G$60</definedName>
    <definedName name="VAS076_F_Kitasnemateria833GeriamojoVandens">'Forma 7'!$H$60</definedName>
    <definedName name="VAS076_F_Kitasnemateria83IsViso">'Forma 7'!$E$60</definedName>
    <definedName name="VAS076_F_Kitasnemateria841NuotekuSurinkimas">'Forma 7'!$J$60</definedName>
    <definedName name="VAS076_F_Kitasnemateria842NuotekuValymas">'Forma 7'!$K$60</definedName>
    <definedName name="VAS076_F_Kitasnemateria843NuotekuDumblo">'Forma 7'!$L$60</definedName>
    <definedName name="VAS076_F_Kitasnemateria84IsViso">'Forma 7'!$I$60</definedName>
    <definedName name="VAS076_F_Kitasnemateria85PavirsiniuNuoteku">'Forma 7'!$M$60</definedName>
    <definedName name="VAS076_F_Kitasnemateria86KitosReguliuojamosios">'Forma 7'!$N$60</definedName>
    <definedName name="VAS076_F_Kitasnemateria87KitosVeiklos">'Forma 7'!$Q$60</definedName>
    <definedName name="VAS076_F_Kitasnemateria8Apskaitosveikla1">'Forma 7'!$O$60</definedName>
    <definedName name="VAS076_F_Kitasnemateria8Kitareguliuoja1">'Forma 7'!$P$60</definedName>
    <definedName name="VAS076_F_Kitasnemateria91IS">'Forma 7'!$D$100</definedName>
    <definedName name="VAS076_F_Kitasnemateria931GeriamojoVandens">'Forma 7'!$F$100</definedName>
    <definedName name="VAS076_F_Kitasnemateria932GeriamojoVandens">'Forma 7'!$G$100</definedName>
    <definedName name="VAS076_F_Kitasnemateria933GeriamojoVandens">'Forma 7'!$H$100</definedName>
    <definedName name="VAS076_F_Kitasnemateria93IsViso">'Forma 7'!$E$100</definedName>
    <definedName name="VAS076_F_Kitasnemateria941NuotekuSurinkimas">'Forma 7'!$J$100</definedName>
    <definedName name="VAS076_F_Kitasnemateria942NuotekuValymas">'Forma 7'!$K$100</definedName>
    <definedName name="VAS076_F_Kitasnemateria943NuotekuDumblo">'Forma 7'!$L$100</definedName>
    <definedName name="VAS076_F_Kitasnemateria94IsViso">'Forma 7'!$I$100</definedName>
    <definedName name="VAS076_F_Kitasnemateria95PavirsiniuNuoteku">'Forma 7'!$M$100</definedName>
    <definedName name="VAS076_F_Kitasnemateria96KitosReguliuojamosios">'Forma 7'!$N$100</definedName>
    <definedName name="VAS076_F_Kitasnemateria97KitosVeiklos">'Forma 7'!$Q$100</definedName>
    <definedName name="VAS076_F_Kitasnemateria9Apskaitosveikla1">'Forma 7'!$O$100</definedName>
    <definedName name="VAS076_F_Kitasnemateria9Kitareguliuoja1">'Forma 7'!$P$100</definedName>
    <definedName name="VAS076_F_Kitiirenginiai111IS">'Forma 7'!$D$19</definedName>
    <definedName name="VAS076_F_Kitiirenginiai1131GeriamojoVandens">'Forma 7'!$F$19</definedName>
    <definedName name="VAS076_F_Kitiirenginiai1132GeriamojoVandens">'Forma 7'!$G$19</definedName>
    <definedName name="VAS076_F_Kitiirenginiai1133GeriamojoVandens">'Forma 7'!$H$19</definedName>
    <definedName name="VAS076_F_Kitiirenginiai113IsViso">'Forma 7'!$E$19</definedName>
    <definedName name="VAS076_F_Kitiirenginiai1141NuotekuSurinkimas">'Forma 7'!$J$19</definedName>
    <definedName name="VAS076_F_Kitiirenginiai1142NuotekuValymas">'Forma 7'!$K$19</definedName>
    <definedName name="VAS076_F_Kitiirenginiai1143NuotekuDumblo">'Forma 7'!$L$19</definedName>
    <definedName name="VAS076_F_Kitiirenginiai114IsViso">'Forma 7'!$I$19</definedName>
    <definedName name="VAS076_F_Kitiirenginiai115PavirsiniuNuoteku">'Forma 7'!$M$19</definedName>
    <definedName name="VAS076_F_Kitiirenginiai116KitosReguliuojamosios">'Forma 7'!$N$19</definedName>
    <definedName name="VAS076_F_Kitiirenginiai117KitosVeiklos">'Forma 7'!$Q$19</definedName>
    <definedName name="VAS076_F_Kitiirenginiai11Apskaitosveikla1">'Forma 7'!$O$19</definedName>
    <definedName name="VAS076_F_Kitiirenginiai11Kitareguliuoja1">'Forma 7'!$P$19</definedName>
    <definedName name="VAS076_F_Kitiirenginiai121IS">'Forma 7'!$D$23</definedName>
    <definedName name="VAS076_F_Kitiirenginiai1231GeriamojoVandens">'Forma 7'!$F$23</definedName>
    <definedName name="VAS076_F_Kitiirenginiai1232GeriamojoVandens">'Forma 7'!$G$23</definedName>
    <definedName name="VAS076_F_Kitiirenginiai1233GeriamojoVandens">'Forma 7'!$H$23</definedName>
    <definedName name="VAS076_F_Kitiirenginiai123IsViso">'Forma 7'!$E$23</definedName>
    <definedName name="VAS076_F_Kitiirenginiai1241NuotekuSurinkimas">'Forma 7'!$J$23</definedName>
    <definedName name="VAS076_F_Kitiirenginiai1242NuotekuValymas">'Forma 7'!$K$23</definedName>
    <definedName name="VAS076_F_Kitiirenginiai1243NuotekuDumblo">'Forma 7'!$L$23</definedName>
    <definedName name="VAS076_F_Kitiirenginiai124IsViso">'Forma 7'!$I$23</definedName>
    <definedName name="VAS076_F_Kitiirenginiai125PavirsiniuNuoteku">'Forma 7'!$M$23</definedName>
    <definedName name="VAS076_F_Kitiirenginiai126KitosReguliuojamosios">'Forma 7'!$N$23</definedName>
    <definedName name="VAS076_F_Kitiirenginiai127KitosVeiklos">'Forma 7'!$Q$23</definedName>
    <definedName name="VAS076_F_Kitiirenginiai12Apskaitosveikla1">'Forma 7'!$O$23</definedName>
    <definedName name="VAS076_F_Kitiirenginiai12Kitareguliuoja1">'Forma 7'!$P$23</definedName>
    <definedName name="VAS076_F_Kitiirenginiai131IS">'Forma 7'!$D$42</definedName>
    <definedName name="VAS076_F_Kitiirenginiai1331GeriamojoVandens">'Forma 7'!$F$42</definedName>
    <definedName name="VAS076_F_Kitiirenginiai1332GeriamojoVandens">'Forma 7'!$G$42</definedName>
    <definedName name="VAS076_F_Kitiirenginiai1333GeriamojoVandens">'Forma 7'!$H$42</definedName>
    <definedName name="VAS076_F_Kitiirenginiai133IsViso">'Forma 7'!$E$42</definedName>
    <definedName name="VAS076_F_Kitiirenginiai1341NuotekuSurinkimas">'Forma 7'!$J$42</definedName>
    <definedName name="VAS076_F_Kitiirenginiai1342NuotekuValymas">'Forma 7'!$K$42</definedName>
    <definedName name="VAS076_F_Kitiirenginiai1343NuotekuDumblo">'Forma 7'!$L$42</definedName>
    <definedName name="VAS076_F_Kitiirenginiai134IsViso">'Forma 7'!$I$42</definedName>
    <definedName name="VAS076_F_Kitiirenginiai135PavirsiniuNuoteku">'Forma 7'!$M$42</definedName>
    <definedName name="VAS076_F_Kitiirenginiai136KitosReguliuojamosios">'Forma 7'!$N$42</definedName>
    <definedName name="VAS076_F_Kitiirenginiai137KitosVeiklos">'Forma 7'!$Q$42</definedName>
    <definedName name="VAS076_F_Kitiirenginiai13Apskaitosveikla1">'Forma 7'!$O$42</definedName>
    <definedName name="VAS076_F_Kitiirenginiai13Kitareguliuoja1">'Forma 7'!$P$42</definedName>
    <definedName name="VAS076_F_Kitiirenginiai141IS">'Forma 7'!$D$46</definedName>
    <definedName name="VAS076_F_Kitiirenginiai1431GeriamojoVandens">'Forma 7'!$F$46</definedName>
    <definedName name="VAS076_F_Kitiirenginiai1432GeriamojoVandens">'Forma 7'!$G$46</definedName>
    <definedName name="VAS076_F_Kitiirenginiai1433GeriamojoVandens">'Forma 7'!$H$46</definedName>
    <definedName name="VAS076_F_Kitiirenginiai143IsViso">'Forma 7'!$E$46</definedName>
    <definedName name="VAS076_F_Kitiirenginiai1441NuotekuSurinkimas">'Forma 7'!$J$46</definedName>
    <definedName name="VAS076_F_Kitiirenginiai1442NuotekuValymas">'Forma 7'!$K$46</definedName>
    <definedName name="VAS076_F_Kitiirenginiai1443NuotekuDumblo">'Forma 7'!$L$46</definedName>
    <definedName name="VAS076_F_Kitiirenginiai144IsViso">'Forma 7'!$I$46</definedName>
    <definedName name="VAS076_F_Kitiirenginiai145PavirsiniuNuoteku">'Forma 7'!$M$46</definedName>
    <definedName name="VAS076_F_Kitiirenginiai146KitosReguliuojamosios">'Forma 7'!$N$46</definedName>
    <definedName name="VAS076_F_Kitiirenginiai147KitosVeiklos">'Forma 7'!$Q$46</definedName>
    <definedName name="VAS076_F_Kitiirenginiai14Apskaitosveikla1">'Forma 7'!$O$46</definedName>
    <definedName name="VAS076_F_Kitiirenginiai14Kitareguliuoja1">'Forma 7'!$P$46</definedName>
    <definedName name="VAS076_F_Kitiirenginiai151IS">'Forma 7'!$D$65</definedName>
    <definedName name="VAS076_F_Kitiirenginiai1531GeriamojoVandens">'Forma 7'!$F$65</definedName>
    <definedName name="VAS076_F_Kitiirenginiai1532GeriamojoVandens">'Forma 7'!$G$65</definedName>
    <definedName name="VAS076_F_Kitiirenginiai1533GeriamojoVandens">'Forma 7'!$H$65</definedName>
    <definedName name="VAS076_F_Kitiirenginiai153IsViso">'Forma 7'!$E$65</definedName>
    <definedName name="VAS076_F_Kitiirenginiai1541NuotekuSurinkimas">'Forma 7'!$J$65</definedName>
    <definedName name="VAS076_F_Kitiirenginiai1542NuotekuValymas">'Forma 7'!$K$65</definedName>
    <definedName name="VAS076_F_Kitiirenginiai1543NuotekuDumblo">'Forma 7'!$L$65</definedName>
    <definedName name="VAS076_F_Kitiirenginiai154IsViso">'Forma 7'!$I$65</definedName>
    <definedName name="VAS076_F_Kitiirenginiai155PavirsiniuNuoteku">'Forma 7'!$M$65</definedName>
    <definedName name="VAS076_F_Kitiirenginiai156KitosReguliuojamosios">'Forma 7'!$N$65</definedName>
    <definedName name="VAS076_F_Kitiirenginiai157KitosVeiklos">'Forma 7'!$Q$65</definedName>
    <definedName name="VAS076_F_Kitiirenginiai15Apskaitosveikla1">'Forma 7'!$O$65</definedName>
    <definedName name="VAS076_F_Kitiirenginiai15Kitareguliuoja1">'Forma 7'!$P$65</definedName>
    <definedName name="VAS076_F_Kitiirenginiai161IS">'Forma 7'!$D$69</definedName>
    <definedName name="VAS076_F_Kitiirenginiai1631GeriamojoVandens">'Forma 7'!$F$69</definedName>
    <definedName name="VAS076_F_Kitiirenginiai1632GeriamojoVandens">'Forma 7'!$G$69</definedName>
    <definedName name="VAS076_F_Kitiirenginiai1633GeriamojoVandens">'Forma 7'!$H$69</definedName>
    <definedName name="VAS076_F_Kitiirenginiai163IsViso">'Forma 7'!$E$69</definedName>
    <definedName name="VAS076_F_Kitiirenginiai1641NuotekuSurinkimas">'Forma 7'!$J$69</definedName>
    <definedName name="VAS076_F_Kitiirenginiai1642NuotekuValymas">'Forma 7'!$K$69</definedName>
    <definedName name="VAS076_F_Kitiirenginiai1643NuotekuDumblo">'Forma 7'!$L$69</definedName>
    <definedName name="VAS076_F_Kitiirenginiai164IsViso">'Forma 7'!$I$69</definedName>
    <definedName name="VAS076_F_Kitiirenginiai165PavirsiniuNuoteku">'Forma 7'!$M$69</definedName>
    <definedName name="VAS076_F_Kitiirenginiai166KitosReguliuojamosios">'Forma 7'!$N$69</definedName>
    <definedName name="VAS076_F_Kitiirenginiai167KitosVeiklos">'Forma 7'!$Q$69</definedName>
    <definedName name="VAS076_F_Kitiirenginiai16Apskaitosveikla1">'Forma 7'!$O$69</definedName>
    <definedName name="VAS076_F_Kitiirenginiai16Kitareguliuoja1">'Forma 7'!$P$69</definedName>
    <definedName name="VAS076_F_Kitiirenginiai171IS">'Forma 7'!$D$105</definedName>
    <definedName name="VAS076_F_Kitiirenginiai1731GeriamojoVandens">'Forma 7'!$F$105</definedName>
    <definedName name="VAS076_F_Kitiirenginiai1732GeriamojoVandens">'Forma 7'!$G$105</definedName>
    <definedName name="VAS076_F_Kitiirenginiai1733GeriamojoVandens">'Forma 7'!$H$105</definedName>
    <definedName name="VAS076_F_Kitiirenginiai173IsViso">'Forma 7'!$E$105</definedName>
    <definedName name="VAS076_F_Kitiirenginiai1741NuotekuSurinkimas">'Forma 7'!$J$105</definedName>
    <definedName name="VAS076_F_Kitiirenginiai1742NuotekuValymas">'Forma 7'!$K$105</definedName>
    <definedName name="VAS076_F_Kitiirenginiai1743NuotekuDumblo">'Forma 7'!$L$105</definedName>
    <definedName name="VAS076_F_Kitiirenginiai174IsViso">'Forma 7'!$I$105</definedName>
    <definedName name="VAS076_F_Kitiirenginiai175PavirsiniuNuoteku">'Forma 7'!$M$105</definedName>
    <definedName name="VAS076_F_Kitiirenginiai176KitosReguliuojamosios">'Forma 7'!$N$105</definedName>
    <definedName name="VAS076_F_Kitiirenginiai177KitosVeiklos">'Forma 7'!$Q$105</definedName>
    <definedName name="VAS076_F_Kitiirenginiai17Apskaitosveikla1">'Forma 7'!$O$105</definedName>
    <definedName name="VAS076_F_Kitiirenginiai17Kitareguliuoja1">'Forma 7'!$P$105</definedName>
    <definedName name="VAS076_F_Kitiirenginiai181IS">'Forma 7'!$D$108</definedName>
    <definedName name="VAS076_F_Kitiirenginiai1831GeriamojoVandens">'Forma 7'!$F$108</definedName>
    <definedName name="VAS076_F_Kitiirenginiai1832GeriamojoVandens">'Forma 7'!$G$108</definedName>
    <definedName name="VAS076_F_Kitiirenginiai1833GeriamojoVandens">'Forma 7'!$H$108</definedName>
    <definedName name="VAS076_F_Kitiirenginiai183IsViso">'Forma 7'!$E$108</definedName>
    <definedName name="VAS076_F_Kitiirenginiai1841NuotekuSurinkimas">'Forma 7'!$J$108</definedName>
    <definedName name="VAS076_F_Kitiirenginiai1842NuotekuValymas">'Forma 7'!$K$108</definedName>
    <definedName name="VAS076_F_Kitiirenginiai1843NuotekuDumblo">'Forma 7'!$L$108</definedName>
    <definedName name="VAS076_F_Kitiirenginiai184IsViso">'Forma 7'!$I$108</definedName>
    <definedName name="VAS076_F_Kitiirenginiai185PavirsiniuNuoteku">'Forma 7'!$M$108</definedName>
    <definedName name="VAS076_F_Kitiirenginiai186KitosReguliuojamosios">'Forma 7'!$N$108</definedName>
    <definedName name="VAS076_F_Kitiirenginiai187KitosVeiklos">'Forma 7'!$Q$108</definedName>
    <definedName name="VAS076_F_Kitiirenginiai18Apskaitosveikla1">'Forma 7'!$O$108</definedName>
    <definedName name="VAS076_F_Kitiirenginiai18Kitareguliuoja1">'Forma 7'!$P$108</definedName>
    <definedName name="VAS076_F_Kitostransport61IS">'Forma 7'!$D$28</definedName>
    <definedName name="VAS076_F_Kitostransport631GeriamojoVandens">'Forma 7'!$F$28</definedName>
    <definedName name="VAS076_F_Kitostransport632GeriamojoVandens">'Forma 7'!$G$28</definedName>
    <definedName name="VAS076_F_Kitostransport633GeriamojoVandens">'Forma 7'!$H$28</definedName>
    <definedName name="VAS076_F_Kitostransport63IsViso">'Forma 7'!$E$28</definedName>
    <definedName name="VAS076_F_Kitostransport641NuotekuSurinkimas">'Forma 7'!$J$28</definedName>
    <definedName name="VAS076_F_Kitostransport642NuotekuValymas">'Forma 7'!$K$28</definedName>
    <definedName name="VAS076_F_Kitostransport643NuotekuDumblo">'Forma 7'!$L$28</definedName>
    <definedName name="VAS076_F_Kitostransport64IsViso">'Forma 7'!$I$28</definedName>
    <definedName name="VAS076_F_Kitostransport65PavirsiniuNuoteku">'Forma 7'!$M$28</definedName>
    <definedName name="VAS076_F_Kitostransport66KitosReguliuojamosios">'Forma 7'!$N$28</definedName>
    <definedName name="VAS076_F_Kitostransport67KitosVeiklos">'Forma 7'!$Q$28</definedName>
    <definedName name="VAS076_F_Kitostransport6Apskaitosveikla1">'Forma 7'!$O$28</definedName>
    <definedName name="VAS076_F_Kitostransport6Kitareguliuoja1">'Forma 7'!$P$28</definedName>
    <definedName name="VAS076_F_Kitostransport71IS">'Forma 7'!$D$51</definedName>
    <definedName name="VAS076_F_Kitostransport731GeriamojoVandens">'Forma 7'!$F$51</definedName>
    <definedName name="VAS076_F_Kitostransport732GeriamojoVandens">'Forma 7'!$G$51</definedName>
    <definedName name="VAS076_F_Kitostransport733GeriamojoVandens">'Forma 7'!$H$51</definedName>
    <definedName name="VAS076_F_Kitostransport73IsViso">'Forma 7'!$E$51</definedName>
    <definedName name="VAS076_F_Kitostransport741NuotekuSurinkimas">'Forma 7'!$J$51</definedName>
    <definedName name="VAS076_F_Kitostransport742NuotekuValymas">'Forma 7'!$K$51</definedName>
    <definedName name="VAS076_F_Kitostransport743NuotekuDumblo">'Forma 7'!$L$51</definedName>
    <definedName name="VAS076_F_Kitostransport74IsViso">'Forma 7'!$I$51</definedName>
    <definedName name="VAS076_F_Kitostransport75PavirsiniuNuoteku">'Forma 7'!$M$51</definedName>
    <definedName name="VAS076_F_Kitostransport76KitosReguliuojamosios">'Forma 7'!$N$51</definedName>
    <definedName name="VAS076_F_Kitostransport77KitosVeiklos">'Forma 7'!$Q$51</definedName>
    <definedName name="VAS076_F_Kitostransport7Apskaitosveikla1">'Forma 7'!$O$51</definedName>
    <definedName name="VAS076_F_Kitostransport7Kitareguliuoja1">'Forma 7'!$P$51</definedName>
    <definedName name="VAS076_F_Kitostransport81IS">'Forma 7'!$D$74</definedName>
    <definedName name="VAS076_F_Kitostransport831GeriamojoVandens">'Forma 7'!$F$74</definedName>
    <definedName name="VAS076_F_Kitostransport832GeriamojoVandens">'Forma 7'!$G$74</definedName>
    <definedName name="VAS076_F_Kitostransport833GeriamojoVandens">'Forma 7'!$H$74</definedName>
    <definedName name="VAS076_F_Kitostransport83IsViso">'Forma 7'!$E$74</definedName>
    <definedName name="VAS076_F_Kitostransport841NuotekuSurinkimas">'Forma 7'!$J$74</definedName>
    <definedName name="VAS076_F_Kitostransport842NuotekuValymas">'Forma 7'!$K$74</definedName>
    <definedName name="VAS076_F_Kitostransport843NuotekuDumblo">'Forma 7'!$L$74</definedName>
    <definedName name="VAS076_F_Kitostransport84IsViso">'Forma 7'!$I$74</definedName>
    <definedName name="VAS076_F_Kitostransport85PavirsiniuNuoteku">'Forma 7'!$M$74</definedName>
    <definedName name="VAS076_F_Kitostransport86KitosReguliuojamosios">'Forma 7'!$N$74</definedName>
    <definedName name="VAS076_F_Kitostransport87KitosVeiklos">'Forma 7'!$Q$74</definedName>
    <definedName name="VAS076_F_Kitostransport8Apskaitosveikla1">'Forma 7'!$O$74</definedName>
    <definedName name="VAS076_F_Kitostransport8Kitareguliuoja1">'Forma 7'!$P$74</definedName>
    <definedName name="VAS076_F_Kitostransport91IS">'Forma 7'!$D$113</definedName>
    <definedName name="VAS076_F_Kitostransport931GeriamojoVandens">'Forma 7'!$F$113</definedName>
    <definedName name="VAS076_F_Kitostransport932GeriamojoVandens">'Forma 7'!$G$113</definedName>
    <definedName name="VAS076_F_Kitostransport933GeriamojoVandens">'Forma 7'!$H$113</definedName>
    <definedName name="VAS076_F_Kitostransport93IsViso">'Forma 7'!$E$113</definedName>
    <definedName name="VAS076_F_Kitostransport941NuotekuSurinkimas">'Forma 7'!$J$113</definedName>
    <definedName name="VAS076_F_Kitostransport942NuotekuValymas">'Forma 7'!$K$113</definedName>
    <definedName name="VAS076_F_Kitostransport943NuotekuDumblo">'Forma 7'!$L$113</definedName>
    <definedName name="VAS076_F_Kitostransport94IsViso">'Forma 7'!$I$113</definedName>
    <definedName name="VAS076_F_Kitostransport95PavirsiniuNuoteku">'Forma 7'!$M$113</definedName>
    <definedName name="VAS076_F_Kitostransport96KitosReguliuojamosios">'Forma 7'!$N$113</definedName>
    <definedName name="VAS076_F_Kitostransport97KitosVeiklos">'Forma 7'!$Q$113</definedName>
    <definedName name="VAS076_F_Kitostransport9Apskaitosveikla1">'Forma 7'!$O$113</definedName>
    <definedName name="VAS076_F_Kitostransport9Kitareguliuoja1">'Forma 7'!$P$113</definedName>
    <definedName name="VAS076_F_Lengviejiautom61IS">'Forma 7'!$D$27</definedName>
    <definedName name="VAS076_F_Lengviejiautom631GeriamojoVandens">'Forma 7'!$F$27</definedName>
    <definedName name="VAS076_F_Lengviejiautom632GeriamojoVandens">'Forma 7'!$G$27</definedName>
    <definedName name="VAS076_F_Lengviejiautom633GeriamojoVandens">'Forma 7'!$H$27</definedName>
    <definedName name="VAS076_F_Lengviejiautom63IsViso">'Forma 7'!$E$27</definedName>
    <definedName name="VAS076_F_Lengviejiautom641NuotekuSurinkimas">'Forma 7'!$J$27</definedName>
    <definedName name="VAS076_F_Lengviejiautom642NuotekuValymas">'Forma 7'!$K$27</definedName>
    <definedName name="VAS076_F_Lengviejiautom643NuotekuDumblo">'Forma 7'!$L$27</definedName>
    <definedName name="VAS076_F_Lengviejiautom64IsViso">'Forma 7'!$I$27</definedName>
    <definedName name="VAS076_F_Lengviejiautom65PavirsiniuNuoteku">'Forma 7'!$M$27</definedName>
    <definedName name="VAS076_F_Lengviejiautom66KitosReguliuojamosios">'Forma 7'!$N$27</definedName>
    <definedName name="VAS076_F_Lengviejiautom67KitosVeiklos">'Forma 7'!$Q$27</definedName>
    <definedName name="VAS076_F_Lengviejiautom6Apskaitosveikla1">'Forma 7'!$O$27</definedName>
    <definedName name="VAS076_F_Lengviejiautom6Kitareguliuoja1">'Forma 7'!$P$27</definedName>
    <definedName name="VAS076_F_Lengviejiautom71IS">'Forma 7'!$D$50</definedName>
    <definedName name="VAS076_F_Lengviejiautom731GeriamojoVandens">'Forma 7'!$F$50</definedName>
    <definedName name="VAS076_F_Lengviejiautom732GeriamojoVandens">'Forma 7'!$G$50</definedName>
    <definedName name="VAS076_F_Lengviejiautom733GeriamojoVandens">'Forma 7'!$H$50</definedName>
    <definedName name="VAS076_F_Lengviejiautom73IsViso">'Forma 7'!$E$50</definedName>
    <definedName name="VAS076_F_Lengviejiautom741NuotekuSurinkimas">'Forma 7'!$J$50</definedName>
    <definedName name="VAS076_F_Lengviejiautom742NuotekuValymas">'Forma 7'!$K$50</definedName>
    <definedName name="VAS076_F_Lengviejiautom743NuotekuDumblo">'Forma 7'!$L$50</definedName>
    <definedName name="VAS076_F_Lengviejiautom74IsViso">'Forma 7'!$I$50</definedName>
    <definedName name="VAS076_F_Lengviejiautom75PavirsiniuNuoteku">'Forma 7'!$M$50</definedName>
    <definedName name="VAS076_F_Lengviejiautom76KitosReguliuojamosios">'Forma 7'!$N$50</definedName>
    <definedName name="VAS076_F_Lengviejiautom77KitosVeiklos">'Forma 7'!$Q$50</definedName>
    <definedName name="VAS076_F_Lengviejiautom7Apskaitosveikla1">'Forma 7'!$O$50</definedName>
    <definedName name="VAS076_F_Lengviejiautom7Kitareguliuoja1">'Forma 7'!$P$50</definedName>
    <definedName name="VAS076_F_Lengviejiautom81IS">'Forma 7'!$D$73</definedName>
    <definedName name="VAS076_F_Lengviejiautom831GeriamojoVandens">'Forma 7'!$F$73</definedName>
    <definedName name="VAS076_F_Lengviejiautom832GeriamojoVandens">'Forma 7'!$G$73</definedName>
    <definedName name="VAS076_F_Lengviejiautom833GeriamojoVandens">'Forma 7'!$H$73</definedName>
    <definedName name="VAS076_F_Lengviejiautom83IsViso">'Forma 7'!$E$73</definedName>
    <definedName name="VAS076_F_Lengviejiautom841NuotekuSurinkimas">'Forma 7'!$J$73</definedName>
    <definedName name="VAS076_F_Lengviejiautom842NuotekuValymas">'Forma 7'!$K$73</definedName>
    <definedName name="VAS076_F_Lengviejiautom843NuotekuDumblo">'Forma 7'!$L$73</definedName>
    <definedName name="VAS076_F_Lengviejiautom84IsViso">'Forma 7'!$I$73</definedName>
    <definedName name="VAS076_F_Lengviejiautom85PavirsiniuNuoteku">'Forma 7'!$M$73</definedName>
    <definedName name="VAS076_F_Lengviejiautom86KitosReguliuojamosios">'Forma 7'!$N$73</definedName>
    <definedName name="VAS076_F_Lengviejiautom87KitosVeiklos">'Forma 7'!$Q$73</definedName>
    <definedName name="VAS076_F_Lengviejiautom8Apskaitosveikla1">'Forma 7'!$O$73</definedName>
    <definedName name="VAS076_F_Lengviejiautom8Kitareguliuoja1">'Forma 7'!$P$73</definedName>
    <definedName name="VAS076_F_Lengviejiautom91IS">'Forma 7'!$D$112</definedName>
    <definedName name="VAS076_F_Lengviejiautom931GeriamojoVandens">'Forma 7'!$F$112</definedName>
    <definedName name="VAS076_F_Lengviejiautom932GeriamojoVandens">'Forma 7'!$G$112</definedName>
    <definedName name="VAS076_F_Lengviejiautom933GeriamojoVandens">'Forma 7'!$H$112</definedName>
    <definedName name="VAS076_F_Lengviejiautom93IsViso">'Forma 7'!$E$112</definedName>
    <definedName name="VAS076_F_Lengviejiautom941NuotekuSurinkimas">'Forma 7'!$J$112</definedName>
    <definedName name="VAS076_F_Lengviejiautom942NuotekuValymas">'Forma 7'!$K$112</definedName>
    <definedName name="VAS076_F_Lengviejiautom943NuotekuDumblo">'Forma 7'!$L$112</definedName>
    <definedName name="VAS076_F_Lengviejiautom94IsViso">'Forma 7'!$I$112</definedName>
    <definedName name="VAS076_F_Lengviejiautom95PavirsiniuNuoteku">'Forma 7'!$M$112</definedName>
    <definedName name="VAS076_F_Lengviejiautom96KitosReguliuojamosios">'Forma 7'!$N$112</definedName>
    <definedName name="VAS076_F_Lengviejiautom97KitosVeiklos">'Forma 7'!$Q$112</definedName>
    <definedName name="VAS076_F_Lengviejiautom9Apskaitosveikla1">'Forma 7'!$O$112</definedName>
    <definedName name="VAS076_F_Lengviejiautom9Kitareguliuoja1">'Forma 7'!$P$112</definedName>
    <definedName name="VAS076_F_Masinosiriranga61IS">'Forma 7'!$D$20</definedName>
    <definedName name="VAS076_F_Masinosiriranga631GeriamojoVandens">'Forma 7'!$F$20</definedName>
    <definedName name="VAS076_F_Masinosiriranga632GeriamojoVandens">'Forma 7'!$G$20</definedName>
    <definedName name="VAS076_F_Masinosiriranga633GeriamojoVandens">'Forma 7'!$H$20</definedName>
    <definedName name="VAS076_F_Masinosiriranga63IsViso">'Forma 7'!$E$20</definedName>
    <definedName name="VAS076_F_Masinosiriranga641NuotekuSurinkimas">'Forma 7'!$J$20</definedName>
    <definedName name="VAS076_F_Masinosiriranga642NuotekuValymas">'Forma 7'!$K$20</definedName>
    <definedName name="VAS076_F_Masinosiriranga643NuotekuDumblo">'Forma 7'!$L$20</definedName>
    <definedName name="VAS076_F_Masinosiriranga64IsViso">'Forma 7'!$I$20</definedName>
    <definedName name="VAS076_F_Masinosiriranga65PavirsiniuNuoteku">'Forma 7'!$M$20</definedName>
    <definedName name="VAS076_F_Masinosiriranga66KitosReguliuojamosios">'Forma 7'!$N$20</definedName>
    <definedName name="VAS076_F_Masinosiriranga67KitosVeiklos">'Forma 7'!$Q$20</definedName>
    <definedName name="VAS076_F_Masinosiriranga6Apskaitosveikla1">'Forma 7'!$O$20</definedName>
    <definedName name="VAS076_F_Masinosiriranga6Kitareguliuoja1">'Forma 7'!$P$20</definedName>
    <definedName name="VAS076_F_Masinosiriranga71IS">'Forma 7'!$D$43</definedName>
    <definedName name="VAS076_F_Masinosiriranga731GeriamojoVandens">'Forma 7'!$F$43</definedName>
    <definedName name="VAS076_F_Masinosiriranga732GeriamojoVandens">'Forma 7'!$G$43</definedName>
    <definedName name="VAS076_F_Masinosiriranga733GeriamojoVandens">'Forma 7'!$H$43</definedName>
    <definedName name="VAS076_F_Masinosiriranga73IsViso">'Forma 7'!$E$43</definedName>
    <definedName name="VAS076_F_Masinosiriranga741NuotekuSurinkimas">'Forma 7'!$J$43</definedName>
    <definedName name="VAS076_F_Masinosiriranga742NuotekuValymas">'Forma 7'!$K$43</definedName>
    <definedName name="VAS076_F_Masinosiriranga743NuotekuDumblo">'Forma 7'!$L$43</definedName>
    <definedName name="VAS076_F_Masinosiriranga74IsViso">'Forma 7'!$I$43</definedName>
    <definedName name="VAS076_F_Masinosiriranga75PavirsiniuNuoteku">'Forma 7'!$M$43</definedName>
    <definedName name="VAS076_F_Masinosiriranga76KitosReguliuojamosios">'Forma 7'!$N$43</definedName>
    <definedName name="VAS076_F_Masinosiriranga77KitosVeiklos">'Forma 7'!$Q$43</definedName>
    <definedName name="VAS076_F_Masinosiriranga7Apskaitosveikla1">'Forma 7'!$O$43</definedName>
    <definedName name="VAS076_F_Masinosiriranga7Kitareguliuoja1">'Forma 7'!$P$43</definedName>
    <definedName name="VAS076_F_Masinosiriranga81IS">'Forma 7'!$D$66</definedName>
    <definedName name="VAS076_F_Masinosiriranga831GeriamojoVandens">'Forma 7'!$F$66</definedName>
    <definedName name="VAS076_F_Masinosiriranga832GeriamojoVandens">'Forma 7'!$G$66</definedName>
    <definedName name="VAS076_F_Masinosiriranga833GeriamojoVandens">'Forma 7'!$H$66</definedName>
    <definedName name="VAS076_F_Masinosiriranga83IsViso">'Forma 7'!$E$66</definedName>
    <definedName name="VAS076_F_Masinosiriranga841NuotekuSurinkimas">'Forma 7'!$J$66</definedName>
    <definedName name="VAS076_F_Masinosiriranga842NuotekuValymas">'Forma 7'!$K$66</definedName>
    <definedName name="VAS076_F_Masinosiriranga843NuotekuDumblo">'Forma 7'!$L$66</definedName>
    <definedName name="VAS076_F_Masinosiriranga84IsViso">'Forma 7'!$I$66</definedName>
    <definedName name="VAS076_F_Masinosiriranga85PavirsiniuNuoteku">'Forma 7'!$M$66</definedName>
    <definedName name="VAS076_F_Masinosiriranga86KitosReguliuojamosios">'Forma 7'!$N$66</definedName>
    <definedName name="VAS076_F_Masinosiriranga87KitosVeiklos">'Forma 7'!$Q$66</definedName>
    <definedName name="VAS076_F_Masinosiriranga8Apskaitosveikla1">'Forma 7'!$O$66</definedName>
    <definedName name="VAS076_F_Masinosiriranga8Kitareguliuoja1">'Forma 7'!$P$66</definedName>
    <definedName name="VAS076_F_Masinosiriranga91IS">'Forma 7'!$D$106</definedName>
    <definedName name="VAS076_F_Masinosiriranga931GeriamojoVandens">'Forma 7'!$F$106</definedName>
    <definedName name="VAS076_F_Masinosiriranga932GeriamojoVandens">'Forma 7'!$G$106</definedName>
    <definedName name="VAS076_F_Masinosiriranga933GeriamojoVandens">'Forma 7'!$H$106</definedName>
    <definedName name="VAS076_F_Masinosiriranga93IsViso">'Forma 7'!$E$106</definedName>
    <definedName name="VAS076_F_Masinosiriranga941NuotekuSurinkimas">'Forma 7'!$J$106</definedName>
    <definedName name="VAS076_F_Masinosiriranga942NuotekuValymas">'Forma 7'!$K$106</definedName>
    <definedName name="VAS076_F_Masinosiriranga943NuotekuDumblo">'Forma 7'!$L$106</definedName>
    <definedName name="VAS076_F_Masinosiriranga94IsViso">'Forma 7'!$I$106</definedName>
    <definedName name="VAS076_F_Masinosiriranga95PavirsiniuNuoteku">'Forma 7'!$M$106</definedName>
    <definedName name="VAS076_F_Masinosiriranga96KitosReguliuojamosios">'Forma 7'!$N$106</definedName>
    <definedName name="VAS076_F_Masinosiriranga97KitosVeiklos">'Forma 7'!$Q$106</definedName>
    <definedName name="VAS076_F_Masinosiriranga9Apskaitosveikla1">'Forma 7'!$O$106</definedName>
    <definedName name="VAS076_F_Masinosiriranga9Kitareguliuoja1">'Forma 7'!$P$106</definedName>
    <definedName name="VAS076_F_Nematerialusis61IS">'Forma 7'!$D$11</definedName>
    <definedName name="VAS076_F_Nematerialusis631GeriamojoVandens">'Forma 7'!$F$11</definedName>
    <definedName name="VAS076_F_Nematerialusis632GeriamojoVandens">'Forma 7'!$G$11</definedName>
    <definedName name="VAS076_F_Nematerialusis633GeriamojoVandens">'Forma 7'!$H$11</definedName>
    <definedName name="VAS076_F_Nematerialusis63IsViso">'Forma 7'!$E$11</definedName>
    <definedName name="VAS076_F_Nematerialusis641NuotekuSurinkimas">'Forma 7'!$J$11</definedName>
    <definedName name="VAS076_F_Nematerialusis642NuotekuValymas">'Forma 7'!$K$11</definedName>
    <definedName name="VAS076_F_Nematerialusis643NuotekuDumblo">'Forma 7'!$L$11</definedName>
    <definedName name="VAS076_F_Nematerialusis64IsViso">'Forma 7'!$I$11</definedName>
    <definedName name="VAS076_F_Nematerialusis65PavirsiniuNuoteku">'Forma 7'!$M$11</definedName>
    <definedName name="VAS076_F_Nematerialusis66KitosReguliuojamosios">'Forma 7'!$N$11</definedName>
    <definedName name="VAS076_F_Nematerialusis67KitosVeiklos">'Forma 7'!$Q$11</definedName>
    <definedName name="VAS076_F_Nematerialusis6Apskaitosveikla1">'Forma 7'!$O$11</definedName>
    <definedName name="VAS076_F_Nematerialusis6Kitareguliuoja1">'Forma 7'!$P$11</definedName>
    <definedName name="VAS076_F_Nematerialusis71IS">'Forma 7'!$D$34</definedName>
    <definedName name="VAS076_F_Nematerialusis731GeriamojoVandens">'Forma 7'!$F$34</definedName>
    <definedName name="VAS076_F_Nematerialusis732GeriamojoVandens">'Forma 7'!$G$34</definedName>
    <definedName name="VAS076_F_Nematerialusis733GeriamojoVandens">'Forma 7'!$H$34</definedName>
    <definedName name="VAS076_F_Nematerialusis73IsViso">'Forma 7'!$E$34</definedName>
    <definedName name="VAS076_F_Nematerialusis741NuotekuSurinkimas">'Forma 7'!$J$34</definedName>
    <definedName name="VAS076_F_Nematerialusis742NuotekuValymas">'Forma 7'!$K$34</definedName>
    <definedName name="VAS076_F_Nematerialusis743NuotekuDumblo">'Forma 7'!$L$34</definedName>
    <definedName name="VAS076_F_Nematerialusis74IsViso">'Forma 7'!$I$34</definedName>
    <definedName name="VAS076_F_Nematerialusis75PavirsiniuNuoteku">'Forma 7'!$M$34</definedName>
    <definedName name="VAS076_F_Nematerialusis76KitosReguliuojamosios">'Forma 7'!$N$34</definedName>
    <definedName name="VAS076_F_Nematerialusis77KitosVeiklos">'Forma 7'!$Q$34</definedName>
    <definedName name="VAS076_F_Nematerialusis7Apskaitosveikla1">'Forma 7'!$O$34</definedName>
    <definedName name="VAS076_F_Nematerialusis7Kitareguliuoja1">'Forma 7'!$P$34</definedName>
    <definedName name="VAS076_F_Nematerialusis81IS">'Forma 7'!$D$57</definedName>
    <definedName name="VAS076_F_Nematerialusis831GeriamojoVandens">'Forma 7'!$F$57</definedName>
    <definedName name="VAS076_F_Nematerialusis832GeriamojoVandens">'Forma 7'!$G$57</definedName>
    <definedName name="VAS076_F_Nematerialusis833GeriamojoVandens">'Forma 7'!$H$57</definedName>
    <definedName name="VAS076_F_Nematerialusis83IsViso">'Forma 7'!$E$57</definedName>
    <definedName name="VAS076_F_Nematerialusis841NuotekuSurinkimas">'Forma 7'!$J$57</definedName>
    <definedName name="VAS076_F_Nematerialusis842NuotekuValymas">'Forma 7'!$K$57</definedName>
    <definedName name="VAS076_F_Nematerialusis843NuotekuDumblo">'Forma 7'!$L$57</definedName>
    <definedName name="VAS076_F_Nematerialusis84IsViso">'Forma 7'!$I$57</definedName>
    <definedName name="VAS076_F_Nematerialusis85PavirsiniuNuoteku">'Forma 7'!$M$57</definedName>
    <definedName name="VAS076_F_Nematerialusis86KitosReguliuojamosios">'Forma 7'!$N$57</definedName>
    <definedName name="VAS076_F_Nematerialusis87KitosVeiklos">'Forma 7'!$Q$57</definedName>
    <definedName name="VAS076_F_Nematerialusis8Apskaitosveikla1">'Forma 7'!$O$57</definedName>
    <definedName name="VAS076_F_Nematerialusis8Kitareguliuoja1">'Forma 7'!$P$57</definedName>
    <definedName name="VAS076_F_Nematerialusis91IS">'Forma 7'!$D$97</definedName>
    <definedName name="VAS076_F_Nematerialusis931GeriamojoVandens">'Forma 7'!$F$97</definedName>
    <definedName name="VAS076_F_Nematerialusis932GeriamojoVandens">'Forma 7'!$G$97</definedName>
    <definedName name="VAS076_F_Nematerialusis933GeriamojoVandens">'Forma 7'!$H$97</definedName>
    <definedName name="VAS076_F_Nematerialusis93IsViso">'Forma 7'!$E$97</definedName>
    <definedName name="VAS076_F_Nematerialusis941NuotekuSurinkimas">'Forma 7'!$J$97</definedName>
    <definedName name="VAS076_F_Nematerialusis942NuotekuValymas">'Forma 7'!$K$97</definedName>
    <definedName name="VAS076_F_Nematerialusis943NuotekuDumblo">'Forma 7'!$L$97</definedName>
    <definedName name="VAS076_F_Nematerialusis94IsViso">'Forma 7'!$I$97</definedName>
    <definedName name="VAS076_F_Nematerialusis95PavirsiniuNuoteku">'Forma 7'!$M$97</definedName>
    <definedName name="VAS076_F_Nematerialusis96KitosReguliuojamosios">'Forma 7'!$N$97</definedName>
    <definedName name="VAS076_F_Nematerialusis97KitosVeiklos">'Forma 7'!$Q$97</definedName>
    <definedName name="VAS076_F_Nematerialusis9Apskaitosveikla1">'Forma 7'!$O$97</definedName>
    <definedName name="VAS076_F_Nematerialusis9Kitareguliuoja1">'Forma 7'!$P$97</definedName>
    <definedName name="VAS076_F_Netiesiogiaipa31IS">'Forma 7'!$D$56</definedName>
    <definedName name="VAS076_F_Netiesiogiaipa331GeriamojoVandens">'Forma 7'!$F$56</definedName>
    <definedName name="VAS076_F_Netiesiogiaipa332GeriamojoVandens">'Forma 7'!$G$56</definedName>
    <definedName name="VAS076_F_Netiesiogiaipa333GeriamojoVandens">'Forma 7'!$H$56</definedName>
    <definedName name="VAS076_F_Netiesiogiaipa33IsViso">'Forma 7'!$E$56</definedName>
    <definedName name="VAS076_F_Netiesiogiaipa341NuotekuSurinkimas">'Forma 7'!$J$56</definedName>
    <definedName name="VAS076_F_Netiesiogiaipa342NuotekuValymas">'Forma 7'!$K$56</definedName>
    <definedName name="VAS076_F_Netiesiogiaipa343NuotekuDumblo">'Forma 7'!$L$56</definedName>
    <definedName name="VAS076_F_Netiesiogiaipa34IsViso">'Forma 7'!$I$56</definedName>
    <definedName name="VAS076_F_Netiesiogiaipa35PavirsiniuNuoteku">'Forma 7'!$M$56</definedName>
    <definedName name="VAS076_F_Netiesiogiaipa36KitosReguliuojamosios">'Forma 7'!$N$56</definedName>
    <definedName name="VAS076_F_Netiesiogiaipa37KitosVeiklos">'Forma 7'!$Q$56</definedName>
    <definedName name="VAS076_F_Netiesiogiaipa3Apskaitosveikla1">'Forma 7'!$O$56</definedName>
    <definedName name="VAS076_F_Netiesiogiaipa3Kitareguliuoja1">'Forma 7'!$P$56</definedName>
    <definedName name="VAS076_F_Nuotekuirdumbl51IS">'Forma 7'!$D$22</definedName>
    <definedName name="VAS076_F_Nuotekuirdumbl531GeriamojoVandens">'Forma 7'!$F$22</definedName>
    <definedName name="VAS076_F_Nuotekuirdumbl532GeriamojoVandens">'Forma 7'!$G$22</definedName>
    <definedName name="VAS076_F_Nuotekuirdumbl533GeriamojoVandens">'Forma 7'!$H$22</definedName>
    <definedName name="VAS076_F_Nuotekuirdumbl53IsViso">'Forma 7'!$E$22</definedName>
    <definedName name="VAS076_F_Nuotekuirdumbl541NuotekuSurinkimas">'Forma 7'!$J$22</definedName>
    <definedName name="VAS076_F_Nuotekuirdumbl542NuotekuValymas">'Forma 7'!$K$22</definedName>
    <definedName name="VAS076_F_Nuotekuirdumbl543NuotekuDumblo">'Forma 7'!$L$22</definedName>
    <definedName name="VAS076_F_Nuotekuirdumbl54IsViso">'Forma 7'!$I$22</definedName>
    <definedName name="VAS076_F_Nuotekuirdumbl55PavirsiniuNuoteku">'Forma 7'!$M$22</definedName>
    <definedName name="VAS076_F_Nuotekuirdumbl56KitosReguliuojamosios">'Forma 7'!$N$22</definedName>
    <definedName name="VAS076_F_Nuotekuirdumbl57KitosVeiklos">'Forma 7'!$Q$22</definedName>
    <definedName name="VAS076_F_Nuotekuirdumbl5Apskaitosveikla1">'Forma 7'!$O$22</definedName>
    <definedName name="VAS076_F_Nuotekuirdumbl5Kitareguliuoja1">'Forma 7'!$P$22</definedName>
    <definedName name="VAS076_F_Nuotekuirdumbl61IS">'Forma 7'!$D$45</definedName>
    <definedName name="VAS076_F_Nuotekuirdumbl631GeriamojoVandens">'Forma 7'!$F$45</definedName>
    <definedName name="VAS076_F_Nuotekuirdumbl632GeriamojoVandens">'Forma 7'!$G$45</definedName>
    <definedName name="VAS076_F_Nuotekuirdumbl633GeriamojoVandens">'Forma 7'!$H$45</definedName>
    <definedName name="VAS076_F_Nuotekuirdumbl63IsViso">'Forma 7'!$E$45</definedName>
    <definedName name="VAS076_F_Nuotekuirdumbl641NuotekuSurinkimas">'Forma 7'!$J$45</definedName>
    <definedName name="VAS076_F_Nuotekuirdumbl642NuotekuValymas">'Forma 7'!$K$45</definedName>
    <definedName name="VAS076_F_Nuotekuirdumbl643NuotekuDumblo">'Forma 7'!$L$45</definedName>
    <definedName name="VAS076_F_Nuotekuirdumbl64IsViso">'Forma 7'!$I$45</definedName>
    <definedName name="VAS076_F_Nuotekuirdumbl65PavirsiniuNuoteku">'Forma 7'!$M$45</definedName>
    <definedName name="VAS076_F_Nuotekuirdumbl66KitosReguliuojamosios">'Forma 7'!$N$45</definedName>
    <definedName name="VAS076_F_Nuotekuirdumbl67KitosVeiklos">'Forma 7'!$Q$45</definedName>
    <definedName name="VAS076_F_Nuotekuirdumbl6Apskaitosveikla1">'Forma 7'!$O$45</definedName>
    <definedName name="VAS076_F_Nuotekuirdumbl6Kitareguliuoja1">'Forma 7'!$P$45</definedName>
    <definedName name="VAS076_F_Nuotekuirdumbl71IS">'Forma 7'!$D$68</definedName>
    <definedName name="VAS076_F_Nuotekuirdumbl731GeriamojoVandens">'Forma 7'!$F$68</definedName>
    <definedName name="VAS076_F_Nuotekuirdumbl732GeriamojoVandens">'Forma 7'!$G$68</definedName>
    <definedName name="VAS076_F_Nuotekuirdumbl733GeriamojoVandens">'Forma 7'!$H$68</definedName>
    <definedName name="VAS076_F_Nuotekuirdumbl73IsViso">'Forma 7'!$E$68</definedName>
    <definedName name="VAS076_F_Nuotekuirdumbl741NuotekuSurinkimas">'Forma 7'!$J$68</definedName>
    <definedName name="VAS076_F_Nuotekuirdumbl742NuotekuValymas">'Forma 7'!$K$68</definedName>
    <definedName name="VAS076_F_Nuotekuirdumbl743NuotekuDumblo">'Forma 7'!$L$68</definedName>
    <definedName name="VAS076_F_Nuotekuirdumbl74IsViso">'Forma 7'!$I$68</definedName>
    <definedName name="VAS076_F_Nuotekuirdumbl75PavirsiniuNuoteku">'Forma 7'!$M$68</definedName>
    <definedName name="VAS076_F_Nuotekuirdumbl76KitosReguliuojamosios">'Forma 7'!$N$68</definedName>
    <definedName name="VAS076_F_Nuotekuirdumbl77KitosVeiklos">'Forma 7'!$Q$68</definedName>
    <definedName name="VAS076_F_Nuotekuirdumbl7Apskaitosveikla1">'Forma 7'!$O$68</definedName>
    <definedName name="VAS076_F_Nuotekuirdumbl7Kitareguliuoja1">'Forma 7'!$P$68</definedName>
    <definedName name="VAS076_F_Paskirstomasil21IS">'Forma 7'!$D$10</definedName>
    <definedName name="VAS076_F_Paskirstomasil231GeriamojoVandens">'Forma 7'!$F$10</definedName>
    <definedName name="VAS076_F_Paskirstomasil232GeriamojoVandens">'Forma 7'!$G$10</definedName>
    <definedName name="VAS076_F_Paskirstomasil233GeriamojoVandens">'Forma 7'!$H$10</definedName>
    <definedName name="VAS076_F_Paskirstomasil23IsViso">'Forma 7'!$E$10</definedName>
    <definedName name="VAS076_F_Paskirstomasil241NuotekuSurinkimas">'Forma 7'!$J$10</definedName>
    <definedName name="VAS076_F_Paskirstomasil242NuotekuValymas">'Forma 7'!$K$10</definedName>
    <definedName name="VAS076_F_Paskirstomasil243NuotekuDumblo">'Forma 7'!$L$10</definedName>
    <definedName name="VAS076_F_Paskirstomasil24IsViso">'Forma 7'!$I$10</definedName>
    <definedName name="VAS076_F_Paskirstomasil25PavirsiniuNuoteku">'Forma 7'!$M$10</definedName>
    <definedName name="VAS076_F_Paskirstomasil26KitosReguliuojamosios">'Forma 7'!$N$10</definedName>
    <definedName name="VAS076_F_Paskirstomasil27KitosVeiklos">'Forma 7'!$Q$10</definedName>
    <definedName name="VAS076_F_Paskirstomasil2Apskaitosveikla1">'Forma 7'!$O$10</definedName>
    <definedName name="VAS076_F_Paskirstomasil2Kitareguliuoja1">'Forma 7'!$P$10</definedName>
    <definedName name="VAS076_F_Pastataiadmini61IS">'Forma 7'!$D$16</definedName>
    <definedName name="VAS076_F_Pastataiadmini631GeriamojoVandens">'Forma 7'!$F$16</definedName>
    <definedName name="VAS076_F_Pastataiadmini632GeriamojoVandens">'Forma 7'!$G$16</definedName>
    <definedName name="VAS076_F_Pastataiadmini633GeriamojoVandens">'Forma 7'!$H$16</definedName>
    <definedName name="VAS076_F_Pastataiadmini63IsViso">'Forma 7'!$E$16</definedName>
    <definedName name="VAS076_F_Pastataiadmini641NuotekuSurinkimas">'Forma 7'!$J$16</definedName>
    <definedName name="VAS076_F_Pastataiadmini642NuotekuValymas">'Forma 7'!$K$16</definedName>
    <definedName name="VAS076_F_Pastataiadmini643NuotekuDumblo">'Forma 7'!$L$16</definedName>
    <definedName name="VAS076_F_Pastataiadmini64IsViso">'Forma 7'!$I$16</definedName>
    <definedName name="VAS076_F_Pastataiadmini65PavirsiniuNuoteku">'Forma 7'!$M$16</definedName>
    <definedName name="VAS076_F_Pastataiadmini66KitosReguliuojamosios">'Forma 7'!$N$16</definedName>
    <definedName name="VAS076_F_Pastataiadmini67KitosVeiklos">'Forma 7'!$Q$16</definedName>
    <definedName name="VAS076_F_Pastataiadmini6Apskaitosveikla1">'Forma 7'!$O$16</definedName>
    <definedName name="VAS076_F_Pastataiadmini6Kitareguliuoja1">'Forma 7'!$P$16</definedName>
    <definedName name="VAS076_F_Pastataiadmini71IS">'Forma 7'!$D$39</definedName>
    <definedName name="VAS076_F_Pastataiadmini731GeriamojoVandens">'Forma 7'!$F$39</definedName>
    <definedName name="VAS076_F_Pastataiadmini732GeriamojoVandens">'Forma 7'!$G$39</definedName>
    <definedName name="VAS076_F_Pastataiadmini733GeriamojoVandens">'Forma 7'!$H$39</definedName>
    <definedName name="VAS076_F_Pastataiadmini73IsViso">'Forma 7'!$E$39</definedName>
    <definedName name="VAS076_F_Pastataiadmini741NuotekuSurinkimas">'Forma 7'!$J$39</definedName>
    <definedName name="VAS076_F_Pastataiadmini742NuotekuValymas">'Forma 7'!$K$39</definedName>
    <definedName name="VAS076_F_Pastataiadmini743NuotekuDumblo">'Forma 7'!$L$39</definedName>
    <definedName name="VAS076_F_Pastataiadmini74IsViso">'Forma 7'!$I$39</definedName>
    <definedName name="VAS076_F_Pastataiadmini75PavirsiniuNuoteku">'Forma 7'!$M$39</definedName>
    <definedName name="VAS076_F_Pastataiadmini76KitosReguliuojamosios">'Forma 7'!$N$39</definedName>
    <definedName name="VAS076_F_Pastataiadmini77KitosVeiklos">'Forma 7'!$Q$39</definedName>
    <definedName name="VAS076_F_Pastataiadmini7Apskaitosveikla1">'Forma 7'!$O$39</definedName>
    <definedName name="VAS076_F_Pastataiadmini7Kitareguliuoja1">'Forma 7'!$P$39</definedName>
    <definedName name="VAS076_F_Pastataiadmini81IS">'Forma 7'!$D$62</definedName>
    <definedName name="VAS076_F_Pastataiadmini831GeriamojoVandens">'Forma 7'!$F$62</definedName>
    <definedName name="VAS076_F_Pastataiadmini832GeriamojoVandens">'Forma 7'!$G$62</definedName>
    <definedName name="VAS076_F_Pastataiadmini833GeriamojoVandens">'Forma 7'!$H$62</definedName>
    <definedName name="VAS076_F_Pastataiadmini83IsViso">'Forma 7'!$E$62</definedName>
    <definedName name="VAS076_F_Pastataiadmini841NuotekuSurinkimas">'Forma 7'!$J$62</definedName>
    <definedName name="VAS076_F_Pastataiadmini842NuotekuValymas">'Forma 7'!$K$62</definedName>
    <definedName name="VAS076_F_Pastataiadmini843NuotekuDumblo">'Forma 7'!$L$62</definedName>
    <definedName name="VAS076_F_Pastataiadmini84IsViso">'Forma 7'!$I$62</definedName>
    <definedName name="VAS076_F_Pastataiadmini85PavirsiniuNuoteku">'Forma 7'!$M$62</definedName>
    <definedName name="VAS076_F_Pastataiadmini86KitosReguliuojamosios">'Forma 7'!$N$62</definedName>
    <definedName name="VAS076_F_Pastataiadmini87KitosVeiklos">'Forma 7'!$Q$62</definedName>
    <definedName name="VAS076_F_Pastataiadmini8Apskaitosveikla1">'Forma 7'!$O$62</definedName>
    <definedName name="VAS076_F_Pastataiadmini8Kitareguliuoja1">'Forma 7'!$P$62</definedName>
    <definedName name="VAS076_F_Pastataiadmini91IS">'Forma 7'!$D$102</definedName>
    <definedName name="VAS076_F_Pastataiadmini931GeriamojoVandens">'Forma 7'!$F$102</definedName>
    <definedName name="VAS076_F_Pastataiadmini932GeriamojoVandens">'Forma 7'!$G$102</definedName>
    <definedName name="VAS076_F_Pastataiadmini933GeriamojoVandens">'Forma 7'!$H$102</definedName>
    <definedName name="VAS076_F_Pastataiadmini93IsViso">'Forma 7'!$E$102</definedName>
    <definedName name="VAS076_F_Pastataiadmini941NuotekuSurinkimas">'Forma 7'!$J$102</definedName>
    <definedName name="VAS076_F_Pastataiadmini942NuotekuValymas">'Forma 7'!$K$102</definedName>
    <definedName name="VAS076_F_Pastataiadmini943NuotekuDumblo">'Forma 7'!$L$102</definedName>
    <definedName name="VAS076_F_Pastataiadmini94IsViso">'Forma 7'!$I$102</definedName>
    <definedName name="VAS076_F_Pastataiadmini95PavirsiniuNuoteku">'Forma 7'!$M$102</definedName>
    <definedName name="VAS076_F_Pastataiadmini96KitosReguliuojamosios">'Forma 7'!$N$102</definedName>
    <definedName name="VAS076_F_Pastataiadmini97KitosVeiklos">'Forma 7'!$Q$102</definedName>
    <definedName name="VAS076_F_Pastataiadmini9Apskaitosveikla1">'Forma 7'!$O$102</definedName>
    <definedName name="VAS076_F_Pastataiadmini9Kitareguliuoja1">'Forma 7'!$P$102</definedName>
    <definedName name="VAS076_F_Pastataiirstat61IS">'Forma 7'!$D$15</definedName>
    <definedName name="VAS076_F_Pastataiirstat631GeriamojoVandens">'Forma 7'!$F$15</definedName>
    <definedName name="VAS076_F_Pastataiirstat632GeriamojoVandens">'Forma 7'!$G$15</definedName>
    <definedName name="VAS076_F_Pastataiirstat633GeriamojoVandens">'Forma 7'!$H$15</definedName>
    <definedName name="VAS076_F_Pastataiirstat63IsViso">'Forma 7'!$E$15</definedName>
    <definedName name="VAS076_F_Pastataiirstat641NuotekuSurinkimas">'Forma 7'!$J$15</definedName>
    <definedName name="VAS076_F_Pastataiirstat642NuotekuValymas">'Forma 7'!$K$15</definedName>
    <definedName name="VAS076_F_Pastataiirstat643NuotekuDumblo">'Forma 7'!$L$15</definedName>
    <definedName name="VAS076_F_Pastataiirstat64IsViso">'Forma 7'!$I$15</definedName>
    <definedName name="VAS076_F_Pastataiirstat65PavirsiniuNuoteku">'Forma 7'!$M$15</definedName>
    <definedName name="VAS076_F_Pastataiirstat66KitosReguliuojamosios">'Forma 7'!$N$15</definedName>
    <definedName name="VAS076_F_Pastataiirstat67KitosVeiklos">'Forma 7'!$Q$15</definedName>
    <definedName name="VAS076_F_Pastataiirstat6Apskaitosveikla1">'Forma 7'!$O$15</definedName>
    <definedName name="VAS076_F_Pastataiirstat6Kitareguliuoja1">'Forma 7'!$P$15</definedName>
    <definedName name="VAS076_F_Pastataiirstat71IS">'Forma 7'!$D$38</definedName>
    <definedName name="VAS076_F_Pastataiirstat731GeriamojoVandens">'Forma 7'!$F$38</definedName>
    <definedName name="VAS076_F_Pastataiirstat732GeriamojoVandens">'Forma 7'!$G$38</definedName>
    <definedName name="VAS076_F_Pastataiirstat733GeriamojoVandens">'Forma 7'!$H$38</definedName>
    <definedName name="VAS076_F_Pastataiirstat73IsViso">'Forma 7'!$E$38</definedName>
    <definedName name="VAS076_F_Pastataiirstat741NuotekuSurinkimas">'Forma 7'!$J$38</definedName>
    <definedName name="VAS076_F_Pastataiirstat742NuotekuValymas">'Forma 7'!$K$38</definedName>
    <definedName name="VAS076_F_Pastataiirstat743NuotekuDumblo">'Forma 7'!$L$38</definedName>
    <definedName name="VAS076_F_Pastataiirstat74IsViso">'Forma 7'!$I$38</definedName>
    <definedName name="VAS076_F_Pastataiirstat75PavirsiniuNuoteku">'Forma 7'!$M$38</definedName>
    <definedName name="VAS076_F_Pastataiirstat76KitosReguliuojamosios">'Forma 7'!$N$38</definedName>
    <definedName name="VAS076_F_Pastataiirstat77KitosVeiklos">'Forma 7'!$Q$38</definedName>
    <definedName name="VAS076_F_Pastataiirstat7Apskaitosveikla1">'Forma 7'!$O$38</definedName>
    <definedName name="VAS076_F_Pastataiirstat7Kitareguliuoja1">'Forma 7'!$P$38</definedName>
    <definedName name="VAS076_F_Pastataiirstat81IS">'Forma 7'!$D$61</definedName>
    <definedName name="VAS076_F_Pastataiirstat831GeriamojoVandens">'Forma 7'!$F$61</definedName>
    <definedName name="VAS076_F_Pastataiirstat832GeriamojoVandens">'Forma 7'!$G$61</definedName>
    <definedName name="VAS076_F_Pastataiirstat833GeriamojoVandens">'Forma 7'!$H$61</definedName>
    <definedName name="VAS076_F_Pastataiirstat83IsViso">'Forma 7'!$E$61</definedName>
    <definedName name="VAS076_F_Pastataiirstat841NuotekuSurinkimas">'Forma 7'!$J$61</definedName>
    <definedName name="VAS076_F_Pastataiirstat842NuotekuValymas">'Forma 7'!$K$61</definedName>
    <definedName name="VAS076_F_Pastataiirstat843NuotekuDumblo">'Forma 7'!$L$61</definedName>
    <definedName name="VAS076_F_Pastataiirstat84IsViso">'Forma 7'!$I$61</definedName>
    <definedName name="VAS076_F_Pastataiirstat85PavirsiniuNuoteku">'Forma 7'!$M$61</definedName>
    <definedName name="VAS076_F_Pastataiirstat86KitosReguliuojamosios">'Forma 7'!$N$61</definedName>
    <definedName name="VAS076_F_Pastataiirstat87KitosVeiklos">'Forma 7'!$Q$61</definedName>
    <definedName name="VAS076_F_Pastataiirstat8Apskaitosveikla1">'Forma 7'!$O$61</definedName>
    <definedName name="VAS076_F_Pastataiirstat8Kitareguliuoja1">'Forma 7'!$P$61</definedName>
    <definedName name="VAS076_F_Pastataiirstat91IS">'Forma 7'!$D$101</definedName>
    <definedName name="VAS076_F_Pastataiirstat931GeriamojoVandens">'Forma 7'!$F$101</definedName>
    <definedName name="VAS076_F_Pastataiirstat932GeriamojoVandens">'Forma 7'!$G$101</definedName>
    <definedName name="VAS076_F_Pastataiirstat933GeriamojoVandens">'Forma 7'!$H$101</definedName>
    <definedName name="VAS076_F_Pastataiirstat93IsViso">'Forma 7'!$E$101</definedName>
    <definedName name="VAS076_F_Pastataiirstat941NuotekuSurinkimas">'Forma 7'!$J$101</definedName>
    <definedName name="VAS076_F_Pastataiirstat942NuotekuValymas">'Forma 7'!$K$101</definedName>
    <definedName name="VAS076_F_Pastataiirstat943NuotekuDumblo">'Forma 7'!$L$101</definedName>
    <definedName name="VAS076_F_Pastataiirstat94IsViso">'Forma 7'!$I$101</definedName>
    <definedName name="VAS076_F_Pastataiirstat95PavirsiniuNuoteku">'Forma 7'!$M$101</definedName>
    <definedName name="VAS076_F_Pastataiirstat96KitosReguliuojamosios">'Forma 7'!$N$101</definedName>
    <definedName name="VAS076_F_Pastataiirstat97KitosVeiklos">'Forma 7'!$Q$101</definedName>
    <definedName name="VAS076_F_Pastataiirstat9Apskaitosveikla1">'Forma 7'!$O$101</definedName>
    <definedName name="VAS076_F_Pastataiirstat9Kitareguliuoja1">'Forma 7'!$P$101</definedName>
    <definedName name="VAS076_F_Specprogramine61IS">'Forma 7'!$D$13</definedName>
    <definedName name="VAS076_F_Specprogramine631GeriamojoVandens">'Forma 7'!$F$13</definedName>
    <definedName name="VAS076_F_Specprogramine632GeriamojoVandens">'Forma 7'!$G$13</definedName>
    <definedName name="VAS076_F_Specprogramine633GeriamojoVandens">'Forma 7'!$H$13</definedName>
    <definedName name="VAS076_F_Specprogramine63IsViso">'Forma 7'!$E$13</definedName>
    <definedName name="VAS076_F_Specprogramine641NuotekuSurinkimas">'Forma 7'!$J$13</definedName>
    <definedName name="VAS076_F_Specprogramine642NuotekuValymas">'Forma 7'!$K$13</definedName>
    <definedName name="VAS076_F_Specprogramine643NuotekuDumblo">'Forma 7'!$L$13</definedName>
    <definedName name="VAS076_F_Specprogramine64IsViso">'Forma 7'!$I$13</definedName>
    <definedName name="VAS076_F_Specprogramine65PavirsiniuNuoteku">'Forma 7'!$M$13</definedName>
    <definedName name="VAS076_F_Specprogramine66KitosReguliuojamosios">'Forma 7'!$N$13</definedName>
    <definedName name="VAS076_F_Specprogramine67KitosVeiklos">'Forma 7'!$Q$13</definedName>
    <definedName name="VAS076_F_Specprogramine6Apskaitosveikla1">'Forma 7'!$O$13</definedName>
    <definedName name="VAS076_F_Specprogramine6Kitareguliuoja1">'Forma 7'!$P$13</definedName>
    <definedName name="VAS076_F_Specprogramine71IS">'Forma 7'!$D$36</definedName>
    <definedName name="VAS076_F_Specprogramine731GeriamojoVandens">'Forma 7'!$F$36</definedName>
    <definedName name="VAS076_F_Specprogramine732GeriamojoVandens">'Forma 7'!$G$36</definedName>
    <definedName name="VAS076_F_Specprogramine733GeriamojoVandens">'Forma 7'!$H$36</definedName>
    <definedName name="VAS076_F_Specprogramine73IsViso">'Forma 7'!$E$36</definedName>
    <definedName name="VAS076_F_Specprogramine741NuotekuSurinkimas">'Forma 7'!$J$36</definedName>
    <definedName name="VAS076_F_Specprogramine742NuotekuValymas">'Forma 7'!$K$36</definedName>
    <definedName name="VAS076_F_Specprogramine743NuotekuDumblo">'Forma 7'!$L$36</definedName>
    <definedName name="VAS076_F_Specprogramine74IsViso">'Forma 7'!$I$36</definedName>
    <definedName name="VAS076_F_Specprogramine75PavirsiniuNuoteku">'Forma 7'!$M$36</definedName>
    <definedName name="VAS076_F_Specprogramine76KitosReguliuojamosios">'Forma 7'!$N$36</definedName>
    <definedName name="VAS076_F_Specprogramine77KitosVeiklos">'Forma 7'!$Q$36</definedName>
    <definedName name="VAS076_F_Specprogramine7Apskaitosveikla1">'Forma 7'!$O$36</definedName>
    <definedName name="VAS076_F_Specprogramine7Kitareguliuoja1">'Forma 7'!$P$36</definedName>
    <definedName name="VAS076_F_Specprogramine81IS">'Forma 7'!$D$59</definedName>
    <definedName name="VAS076_F_Specprogramine831GeriamojoVandens">'Forma 7'!$F$59</definedName>
    <definedName name="VAS076_F_Specprogramine832GeriamojoVandens">'Forma 7'!$G$59</definedName>
    <definedName name="VAS076_F_Specprogramine833GeriamojoVandens">'Forma 7'!$H$59</definedName>
    <definedName name="VAS076_F_Specprogramine83IsViso">'Forma 7'!$E$59</definedName>
    <definedName name="VAS076_F_Specprogramine841NuotekuSurinkimas">'Forma 7'!$J$59</definedName>
    <definedName name="VAS076_F_Specprogramine842NuotekuValymas">'Forma 7'!$K$59</definedName>
    <definedName name="VAS076_F_Specprogramine843NuotekuDumblo">'Forma 7'!$L$59</definedName>
    <definedName name="VAS076_F_Specprogramine84IsViso">'Forma 7'!$I$59</definedName>
    <definedName name="VAS076_F_Specprogramine85PavirsiniuNuoteku">'Forma 7'!$M$59</definedName>
    <definedName name="VAS076_F_Specprogramine86KitosReguliuojamosios">'Forma 7'!$N$59</definedName>
    <definedName name="VAS076_F_Specprogramine87KitosVeiklos">'Forma 7'!$Q$59</definedName>
    <definedName name="VAS076_F_Specprogramine8Apskaitosveikla1">'Forma 7'!$O$59</definedName>
    <definedName name="VAS076_F_Specprogramine8Kitareguliuoja1">'Forma 7'!$P$59</definedName>
    <definedName name="VAS076_F_Specprogramine91IS">'Forma 7'!$D$99</definedName>
    <definedName name="VAS076_F_Specprogramine931GeriamojoVandens">'Forma 7'!$F$99</definedName>
    <definedName name="VAS076_F_Specprogramine932GeriamojoVandens">'Forma 7'!$G$99</definedName>
    <definedName name="VAS076_F_Specprogramine933GeriamojoVandens">'Forma 7'!$H$99</definedName>
    <definedName name="VAS076_F_Specprogramine93IsViso">'Forma 7'!$E$99</definedName>
    <definedName name="VAS076_F_Specprogramine941NuotekuSurinkimas">'Forma 7'!$J$99</definedName>
    <definedName name="VAS076_F_Specprogramine942NuotekuValymas">'Forma 7'!$K$99</definedName>
    <definedName name="VAS076_F_Specprogramine943NuotekuDumblo">'Forma 7'!$L$99</definedName>
    <definedName name="VAS076_F_Specprogramine94IsViso">'Forma 7'!$I$99</definedName>
    <definedName name="VAS076_F_Specprogramine95PavirsiniuNuoteku">'Forma 7'!$M$99</definedName>
    <definedName name="VAS076_F_Specprogramine96KitosReguliuojamosios">'Forma 7'!$N$99</definedName>
    <definedName name="VAS076_F_Specprogramine97KitosVeiklos">'Forma 7'!$Q$99</definedName>
    <definedName name="VAS076_F_Specprogramine9Apskaitosveikla1">'Forma 7'!$O$99</definedName>
    <definedName name="VAS076_F_Specprogramine9Kitareguliuoja1">'Forma 7'!$P$99</definedName>
    <definedName name="VAS076_F_Standartinepro61IS">'Forma 7'!$D$12</definedName>
    <definedName name="VAS076_F_Standartinepro631GeriamojoVandens">'Forma 7'!$F$12</definedName>
    <definedName name="VAS076_F_Standartinepro632GeriamojoVandens">'Forma 7'!$G$12</definedName>
    <definedName name="VAS076_F_Standartinepro633GeriamojoVandens">'Forma 7'!$H$12</definedName>
    <definedName name="VAS076_F_Standartinepro63IsViso">'Forma 7'!$E$12</definedName>
    <definedName name="VAS076_F_Standartinepro641NuotekuSurinkimas">'Forma 7'!$J$12</definedName>
    <definedName name="VAS076_F_Standartinepro642NuotekuValymas">'Forma 7'!$K$12</definedName>
    <definedName name="VAS076_F_Standartinepro643NuotekuDumblo">'Forma 7'!$L$12</definedName>
    <definedName name="VAS076_F_Standartinepro64IsViso">'Forma 7'!$I$12</definedName>
    <definedName name="VAS076_F_Standartinepro65PavirsiniuNuoteku">'Forma 7'!$M$12</definedName>
    <definedName name="VAS076_F_Standartinepro66KitosReguliuojamosios">'Forma 7'!$N$12</definedName>
    <definedName name="VAS076_F_Standartinepro67KitosVeiklos">'Forma 7'!$Q$12</definedName>
    <definedName name="VAS076_F_Standartinepro6Apskaitosveikla1">'Forma 7'!$O$12</definedName>
    <definedName name="VAS076_F_Standartinepro6Kitareguliuoja1">'Forma 7'!$P$12</definedName>
    <definedName name="VAS076_F_Standartinepro71IS">'Forma 7'!$D$35</definedName>
    <definedName name="VAS076_F_Standartinepro731GeriamojoVandens">'Forma 7'!$F$35</definedName>
    <definedName name="VAS076_F_Standartinepro732GeriamojoVandens">'Forma 7'!$G$35</definedName>
    <definedName name="VAS076_F_Standartinepro733GeriamojoVandens">'Forma 7'!$H$35</definedName>
    <definedName name="VAS076_F_Standartinepro73IsViso">'Forma 7'!$E$35</definedName>
    <definedName name="VAS076_F_Standartinepro741NuotekuSurinkimas">'Forma 7'!$J$35</definedName>
    <definedName name="VAS076_F_Standartinepro742NuotekuValymas">'Forma 7'!$K$35</definedName>
    <definedName name="VAS076_F_Standartinepro743NuotekuDumblo">'Forma 7'!$L$35</definedName>
    <definedName name="VAS076_F_Standartinepro74IsViso">'Forma 7'!$I$35</definedName>
    <definedName name="VAS076_F_Standartinepro75PavirsiniuNuoteku">'Forma 7'!$M$35</definedName>
    <definedName name="VAS076_F_Standartinepro76KitosReguliuojamosios">'Forma 7'!$N$35</definedName>
    <definedName name="VAS076_F_Standartinepro77KitosVeiklos">'Forma 7'!$Q$35</definedName>
    <definedName name="VAS076_F_Standartinepro7Apskaitosveikla1">'Forma 7'!$O$35</definedName>
    <definedName name="VAS076_F_Standartinepro7Kitareguliuoja1">'Forma 7'!$P$35</definedName>
    <definedName name="VAS076_F_Standartinepro81IS">'Forma 7'!$D$58</definedName>
    <definedName name="VAS076_F_Standartinepro831GeriamojoVandens">'Forma 7'!$F$58</definedName>
    <definedName name="VAS076_F_Standartinepro832GeriamojoVandens">'Forma 7'!$G$58</definedName>
    <definedName name="VAS076_F_Standartinepro833GeriamojoVandens">'Forma 7'!$H$58</definedName>
    <definedName name="VAS076_F_Standartinepro83IsViso">'Forma 7'!$E$58</definedName>
    <definedName name="VAS076_F_Standartinepro841NuotekuSurinkimas">'Forma 7'!$J$58</definedName>
    <definedName name="VAS076_F_Standartinepro842NuotekuValymas">'Forma 7'!$K$58</definedName>
    <definedName name="VAS076_F_Standartinepro843NuotekuDumblo">'Forma 7'!$L$58</definedName>
    <definedName name="VAS076_F_Standartinepro84IsViso">'Forma 7'!$I$58</definedName>
    <definedName name="VAS076_F_Standartinepro85PavirsiniuNuoteku">'Forma 7'!$M$58</definedName>
    <definedName name="VAS076_F_Standartinepro86KitosReguliuojamosios">'Forma 7'!$N$58</definedName>
    <definedName name="VAS076_F_Standartinepro87KitosVeiklos">'Forma 7'!$Q$58</definedName>
    <definedName name="VAS076_F_Standartinepro8Apskaitosveikla1">'Forma 7'!$O$58</definedName>
    <definedName name="VAS076_F_Standartinepro8Kitareguliuoja1">'Forma 7'!$P$58</definedName>
    <definedName name="VAS076_F_Standartinepro91IS">'Forma 7'!$D$98</definedName>
    <definedName name="VAS076_F_Standartinepro931GeriamojoVandens">'Forma 7'!$F$98</definedName>
    <definedName name="VAS076_F_Standartinepro932GeriamojoVandens">'Forma 7'!$G$98</definedName>
    <definedName name="VAS076_F_Standartinepro933GeriamojoVandens">'Forma 7'!$H$98</definedName>
    <definedName name="VAS076_F_Standartinepro93IsViso">'Forma 7'!$E$98</definedName>
    <definedName name="VAS076_F_Standartinepro941NuotekuSurinkimas">'Forma 7'!$J$98</definedName>
    <definedName name="VAS076_F_Standartinepro942NuotekuValymas">'Forma 7'!$K$98</definedName>
    <definedName name="VAS076_F_Standartinepro943NuotekuDumblo">'Forma 7'!$L$98</definedName>
    <definedName name="VAS076_F_Standartinepro94IsViso">'Forma 7'!$I$98</definedName>
    <definedName name="VAS076_F_Standartinepro95PavirsiniuNuoteku">'Forma 7'!$M$98</definedName>
    <definedName name="VAS076_F_Standartinepro96KitosReguliuojamosios">'Forma 7'!$N$98</definedName>
    <definedName name="VAS076_F_Standartinepro97KitosVeiklos">'Forma 7'!$Q$98</definedName>
    <definedName name="VAS076_F_Standartinepro9Apskaitosveikla1">'Forma 7'!$O$98</definedName>
    <definedName name="VAS076_F_Standartinepro9Kitareguliuoja1">'Forma 7'!$P$98</definedName>
    <definedName name="VAS076_F_Tiesiogiaipask21IS">'Forma 7'!$D$33</definedName>
    <definedName name="VAS076_F_Tiesiogiaipask231GeriamojoVandens">'Forma 7'!$F$33</definedName>
    <definedName name="VAS076_F_Tiesiogiaipask232GeriamojoVandens">'Forma 7'!$G$33</definedName>
    <definedName name="VAS076_F_Tiesiogiaipask233GeriamojoVandens">'Forma 7'!$H$33</definedName>
    <definedName name="VAS076_F_Tiesiogiaipask23IsViso">'Forma 7'!$E$33</definedName>
    <definedName name="VAS076_F_Tiesiogiaipask241NuotekuSurinkimas">'Forma 7'!$J$33</definedName>
    <definedName name="VAS076_F_Tiesiogiaipask242NuotekuValymas">'Forma 7'!$K$33</definedName>
    <definedName name="VAS076_F_Tiesiogiaipask243NuotekuDumblo">'Forma 7'!$L$33</definedName>
    <definedName name="VAS076_F_Tiesiogiaipask24IsViso">'Forma 7'!$I$33</definedName>
    <definedName name="VAS076_F_Tiesiogiaipask25PavirsiniuNuoteku">'Forma 7'!$M$33</definedName>
    <definedName name="VAS076_F_Tiesiogiaipask26KitosReguliuojamosios">'Forma 7'!$N$33</definedName>
    <definedName name="VAS076_F_Tiesiogiaipask27KitosVeiklos">'Forma 7'!$Q$33</definedName>
    <definedName name="VAS076_F_Tiesiogiaipask2Apskaitosveikla1">'Forma 7'!$O$33</definedName>
    <definedName name="VAS076_F_Tiesiogiaipask2Kitareguliuoja1">'Forma 7'!$P$33</definedName>
    <definedName name="VAS076_F_Transportoprie61IS">'Forma 7'!$D$26</definedName>
    <definedName name="VAS076_F_Transportoprie631GeriamojoVandens">'Forma 7'!$F$26</definedName>
    <definedName name="VAS076_F_Transportoprie632GeriamojoVandens">'Forma 7'!$G$26</definedName>
    <definedName name="VAS076_F_Transportoprie633GeriamojoVandens">'Forma 7'!$H$26</definedName>
    <definedName name="VAS076_F_Transportoprie63IsViso">'Forma 7'!$E$26</definedName>
    <definedName name="VAS076_F_Transportoprie641NuotekuSurinkimas">'Forma 7'!$J$26</definedName>
    <definedName name="VAS076_F_Transportoprie642NuotekuValymas">'Forma 7'!$K$26</definedName>
    <definedName name="VAS076_F_Transportoprie643NuotekuDumblo">'Forma 7'!$L$26</definedName>
    <definedName name="VAS076_F_Transportoprie64IsViso">'Forma 7'!$I$26</definedName>
    <definedName name="VAS076_F_Transportoprie65PavirsiniuNuoteku">'Forma 7'!$M$26</definedName>
    <definedName name="VAS076_F_Transportoprie66KitosReguliuojamosios">'Forma 7'!$N$26</definedName>
    <definedName name="VAS076_F_Transportoprie67KitosVeiklos">'Forma 7'!$Q$26</definedName>
    <definedName name="VAS076_F_Transportoprie6Apskaitosveikla1">'Forma 7'!$O$26</definedName>
    <definedName name="VAS076_F_Transportoprie6Kitareguliuoja1">'Forma 7'!$P$26</definedName>
    <definedName name="VAS076_F_Transportoprie71IS">'Forma 7'!$D$49</definedName>
    <definedName name="VAS076_F_Transportoprie731GeriamojoVandens">'Forma 7'!$F$49</definedName>
    <definedName name="VAS076_F_Transportoprie732GeriamojoVandens">'Forma 7'!$G$49</definedName>
    <definedName name="VAS076_F_Transportoprie733GeriamojoVandens">'Forma 7'!$H$49</definedName>
    <definedName name="VAS076_F_Transportoprie73IsViso">'Forma 7'!$E$49</definedName>
    <definedName name="VAS076_F_Transportoprie741NuotekuSurinkimas">'Forma 7'!$J$49</definedName>
    <definedName name="VAS076_F_Transportoprie742NuotekuValymas">'Forma 7'!$K$49</definedName>
    <definedName name="VAS076_F_Transportoprie743NuotekuDumblo">'Forma 7'!$L$49</definedName>
    <definedName name="VAS076_F_Transportoprie74IsViso">'Forma 7'!$I$49</definedName>
    <definedName name="VAS076_F_Transportoprie75PavirsiniuNuoteku">'Forma 7'!$M$49</definedName>
    <definedName name="VAS076_F_Transportoprie76KitosReguliuojamosios">'Forma 7'!$N$49</definedName>
    <definedName name="VAS076_F_Transportoprie77KitosVeiklos">'Forma 7'!$Q$49</definedName>
    <definedName name="VAS076_F_Transportoprie7Apskaitosveikla1">'Forma 7'!$O$49</definedName>
    <definedName name="VAS076_F_Transportoprie7Kitareguliuoja1">'Forma 7'!$P$49</definedName>
    <definedName name="VAS076_F_Transportoprie81IS">'Forma 7'!$D$72</definedName>
    <definedName name="VAS076_F_Transportoprie831GeriamojoVandens">'Forma 7'!$F$72</definedName>
    <definedName name="VAS076_F_Transportoprie832GeriamojoVandens">'Forma 7'!$G$72</definedName>
    <definedName name="VAS076_F_Transportoprie833GeriamojoVandens">'Forma 7'!$H$72</definedName>
    <definedName name="VAS076_F_Transportoprie83IsViso">'Forma 7'!$E$72</definedName>
    <definedName name="VAS076_F_Transportoprie841NuotekuSurinkimas">'Forma 7'!$J$72</definedName>
    <definedName name="VAS076_F_Transportoprie842NuotekuValymas">'Forma 7'!$K$72</definedName>
    <definedName name="VAS076_F_Transportoprie843NuotekuDumblo">'Forma 7'!$L$72</definedName>
    <definedName name="VAS076_F_Transportoprie84IsViso">'Forma 7'!$I$72</definedName>
    <definedName name="VAS076_F_Transportoprie85PavirsiniuNuoteku">'Forma 7'!$M$72</definedName>
    <definedName name="VAS076_F_Transportoprie86KitosReguliuojamosios">'Forma 7'!$N$72</definedName>
    <definedName name="VAS076_F_Transportoprie87KitosVeiklos">'Forma 7'!$Q$72</definedName>
    <definedName name="VAS076_F_Transportoprie8Apskaitosveikla1">'Forma 7'!$O$72</definedName>
    <definedName name="VAS076_F_Transportoprie8Kitareguliuoja1">'Forma 7'!$P$72</definedName>
    <definedName name="VAS076_F_Transportoprie91IS">'Forma 7'!$D$111</definedName>
    <definedName name="VAS076_F_Transportoprie931GeriamojoVandens">'Forma 7'!$F$111</definedName>
    <definedName name="VAS076_F_Transportoprie932GeriamojoVandens">'Forma 7'!$G$111</definedName>
    <definedName name="VAS076_F_Transportoprie933GeriamojoVandens">'Forma 7'!$H$111</definedName>
    <definedName name="VAS076_F_Transportoprie93IsViso">'Forma 7'!$E$111</definedName>
    <definedName name="VAS076_F_Transportoprie941NuotekuSurinkimas">'Forma 7'!$J$111</definedName>
    <definedName name="VAS076_F_Transportoprie942NuotekuValymas">'Forma 7'!$K$111</definedName>
    <definedName name="VAS076_F_Transportoprie943NuotekuDumblo">'Forma 7'!$L$111</definedName>
    <definedName name="VAS076_F_Transportoprie94IsViso">'Forma 7'!$I$111</definedName>
    <definedName name="VAS076_F_Transportoprie95PavirsiniuNuoteku">'Forma 7'!$M$111</definedName>
    <definedName name="VAS076_F_Transportoprie96KitosReguliuojamosios">'Forma 7'!$N$111</definedName>
    <definedName name="VAS076_F_Transportoprie97KitosVeiklos">'Forma 7'!$Q$111</definedName>
    <definedName name="VAS076_F_Transportoprie9Apskaitosveikla1">'Forma 7'!$O$111</definedName>
    <definedName name="VAS076_F_Transportoprie9Kitareguliuoja1">'Forma 7'!$P$111</definedName>
    <definedName name="VAS076_F_Vamzdynai61IS">'Forma 7'!$D$18</definedName>
    <definedName name="VAS076_F_Vamzdynai631GeriamojoVandens">'Forma 7'!$F$18</definedName>
    <definedName name="VAS076_F_Vamzdynai632GeriamojoVandens">'Forma 7'!$G$18</definedName>
    <definedName name="VAS076_F_Vamzdynai633GeriamojoVandens">'Forma 7'!$H$18</definedName>
    <definedName name="VAS076_F_Vamzdynai63IsViso">'Forma 7'!$E$18</definedName>
    <definedName name="VAS076_F_Vamzdynai641NuotekuSurinkimas">'Forma 7'!$J$18</definedName>
    <definedName name="VAS076_F_Vamzdynai642NuotekuValymas">'Forma 7'!$K$18</definedName>
    <definedName name="VAS076_F_Vamzdynai643NuotekuDumblo">'Forma 7'!$L$18</definedName>
    <definedName name="VAS076_F_Vamzdynai64IsViso">'Forma 7'!$I$18</definedName>
    <definedName name="VAS076_F_Vamzdynai65PavirsiniuNuoteku">'Forma 7'!$M$18</definedName>
    <definedName name="VAS076_F_Vamzdynai66KitosReguliuojamosios">'Forma 7'!$N$18</definedName>
    <definedName name="VAS076_F_Vamzdynai67KitosVeiklos">'Forma 7'!$Q$18</definedName>
    <definedName name="VAS076_F_Vamzdynai6Apskaitosveikla1">'Forma 7'!$O$18</definedName>
    <definedName name="VAS076_F_Vamzdynai6Kitareguliuoja1">'Forma 7'!$P$18</definedName>
    <definedName name="VAS076_F_Vamzdynai71IS">'Forma 7'!$D$41</definedName>
    <definedName name="VAS076_F_Vamzdynai731GeriamojoVandens">'Forma 7'!$F$41</definedName>
    <definedName name="VAS076_F_Vamzdynai732GeriamojoVandens">'Forma 7'!$G$41</definedName>
    <definedName name="VAS076_F_Vamzdynai733GeriamojoVandens">'Forma 7'!$H$41</definedName>
    <definedName name="VAS076_F_Vamzdynai73IsViso">'Forma 7'!$E$41</definedName>
    <definedName name="VAS076_F_Vamzdynai741NuotekuSurinkimas">'Forma 7'!$J$41</definedName>
    <definedName name="VAS076_F_Vamzdynai742NuotekuValymas">'Forma 7'!$K$41</definedName>
    <definedName name="VAS076_F_Vamzdynai743NuotekuDumblo">'Forma 7'!$L$41</definedName>
    <definedName name="VAS076_F_Vamzdynai74IsViso">'Forma 7'!$I$41</definedName>
    <definedName name="VAS076_F_Vamzdynai75PavirsiniuNuoteku">'Forma 7'!$M$41</definedName>
    <definedName name="VAS076_F_Vamzdynai76KitosReguliuojamosios">'Forma 7'!$N$41</definedName>
    <definedName name="VAS076_F_Vamzdynai77KitosVeiklos">'Forma 7'!$Q$41</definedName>
    <definedName name="VAS076_F_Vamzdynai7Apskaitosveikla1">'Forma 7'!$O$41</definedName>
    <definedName name="VAS076_F_Vamzdynai7Kitareguliuoja1">'Forma 7'!$P$41</definedName>
    <definedName name="VAS076_F_Vamzdynai81IS">'Forma 7'!$D$64</definedName>
    <definedName name="VAS076_F_Vamzdynai831GeriamojoVandens">'Forma 7'!$F$64</definedName>
    <definedName name="VAS076_F_Vamzdynai832GeriamojoVandens">'Forma 7'!$G$64</definedName>
    <definedName name="VAS076_F_Vamzdynai833GeriamojoVandens">'Forma 7'!$H$64</definedName>
    <definedName name="VAS076_F_Vamzdynai83IsViso">'Forma 7'!$E$64</definedName>
    <definedName name="VAS076_F_Vamzdynai841NuotekuSurinkimas">'Forma 7'!$J$64</definedName>
    <definedName name="VAS076_F_Vamzdynai842NuotekuValymas">'Forma 7'!$K$64</definedName>
    <definedName name="VAS076_F_Vamzdynai843NuotekuDumblo">'Forma 7'!$L$64</definedName>
    <definedName name="VAS076_F_Vamzdynai84IsViso">'Forma 7'!$I$64</definedName>
    <definedName name="VAS076_F_Vamzdynai85PavirsiniuNuoteku">'Forma 7'!$M$64</definedName>
    <definedName name="VAS076_F_Vamzdynai86KitosReguliuojamosios">'Forma 7'!$N$64</definedName>
    <definedName name="VAS076_F_Vamzdynai87KitosVeiklos">'Forma 7'!$Q$64</definedName>
    <definedName name="VAS076_F_Vamzdynai8Apskaitosveikla1">'Forma 7'!$O$64</definedName>
    <definedName name="VAS076_F_Vamzdynai8Kitareguliuoja1">'Forma 7'!$P$64</definedName>
    <definedName name="VAS076_F_Vamzdynai91IS">'Forma 7'!$D$104</definedName>
    <definedName name="VAS076_F_Vamzdynai931GeriamojoVandens">'Forma 7'!$F$104</definedName>
    <definedName name="VAS076_F_Vamzdynai932GeriamojoVandens">'Forma 7'!$G$104</definedName>
    <definedName name="VAS076_F_Vamzdynai933GeriamojoVandens">'Forma 7'!$H$104</definedName>
    <definedName name="VAS076_F_Vamzdynai93IsViso">'Forma 7'!$E$104</definedName>
    <definedName name="VAS076_F_Vamzdynai941NuotekuSurinkimas">'Forma 7'!$J$104</definedName>
    <definedName name="VAS076_F_Vamzdynai942NuotekuValymas">'Forma 7'!$K$104</definedName>
    <definedName name="VAS076_F_Vamzdynai943NuotekuDumblo">'Forma 7'!$L$104</definedName>
    <definedName name="VAS076_F_Vamzdynai94IsViso">'Forma 7'!$I$104</definedName>
    <definedName name="VAS076_F_Vamzdynai95PavirsiniuNuoteku">'Forma 7'!$M$104</definedName>
    <definedName name="VAS076_F_Vamzdynai96KitosReguliuojamosios">'Forma 7'!$N$104</definedName>
    <definedName name="VAS076_F_Vamzdynai97KitosVeiklos">'Forma 7'!$Q$104</definedName>
    <definedName name="VAS076_F_Vamzdynai9Apskaitosveikla1">'Forma 7'!$O$104</definedName>
    <definedName name="VAS076_F_Vamzdynai9Kitareguliuoja1">'Forma 7'!$P$104</definedName>
    <definedName name="VAS076_F_Vandenssiurbli51IS">'Forma 7'!$D$21</definedName>
    <definedName name="VAS076_F_Vandenssiurbli531GeriamojoVandens">'Forma 7'!$F$21</definedName>
    <definedName name="VAS076_F_Vandenssiurbli532GeriamojoVandens">'Forma 7'!$G$21</definedName>
    <definedName name="VAS076_F_Vandenssiurbli533GeriamojoVandens">'Forma 7'!$H$21</definedName>
    <definedName name="VAS076_F_Vandenssiurbli53IsViso">'Forma 7'!$E$21</definedName>
    <definedName name="VAS076_F_Vandenssiurbli541NuotekuSurinkimas">'Forma 7'!$J$21</definedName>
    <definedName name="VAS076_F_Vandenssiurbli542NuotekuValymas">'Forma 7'!$K$21</definedName>
    <definedName name="VAS076_F_Vandenssiurbli543NuotekuDumblo">'Forma 7'!$L$21</definedName>
    <definedName name="VAS076_F_Vandenssiurbli54IsViso">'Forma 7'!$I$21</definedName>
    <definedName name="VAS076_F_Vandenssiurbli55PavirsiniuNuoteku">'Forma 7'!$M$21</definedName>
    <definedName name="VAS076_F_Vandenssiurbli56KitosReguliuojamosios">'Forma 7'!$N$21</definedName>
    <definedName name="VAS076_F_Vandenssiurbli57KitosVeiklos">'Forma 7'!$Q$21</definedName>
    <definedName name="VAS076_F_Vandenssiurbli5Apskaitosveikla1">'Forma 7'!$O$21</definedName>
    <definedName name="VAS076_F_Vandenssiurbli5Kitareguliuoja1">'Forma 7'!$P$21</definedName>
    <definedName name="VAS076_F_Vandenssiurbli61IS">'Forma 7'!$D$44</definedName>
    <definedName name="VAS076_F_Vandenssiurbli631GeriamojoVandens">'Forma 7'!$F$44</definedName>
    <definedName name="VAS076_F_Vandenssiurbli632GeriamojoVandens">'Forma 7'!$G$44</definedName>
    <definedName name="VAS076_F_Vandenssiurbli633GeriamojoVandens">'Forma 7'!$H$44</definedName>
    <definedName name="VAS076_F_Vandenssiurbli63IsViso">'Forma 7'!$E$44</definedName>
    <definedName name="VAS076_F_Vandenssiurbli641NuotekuSurinkimas">'Forma 7'!$J$44</definedName>
    <definedName name="VAS076_F_Vandenssiurbli642NuotekuValymas">'Forma 7'!$K$44</definedName>
    <definedName name="VAS076_F_Vandenssiurbli643NuotekuDumblo">'Forma 7'!$L$44</definedName>
    <definedName name="VAS076_F_Vandenssiurbli64IsViso">'Forma 7'!$I$44</definedName>
    <definedName name="VAS076_F_Vandenssiurbli65PavirsiniuNuoteku">'Forma 7'!$M$44</definedName>
    <definedName name="VAS076_F_Vandenssiurbli66KitosReguliuojamosios">'Forma 7'!$N$44</definedName>
    <definedName name="VAS076_F_Vandenssiurbli67KitosVeiklos">'Forma 7'!$Q$44</definedName>
    <definedName name="VAS076_F_Vandenssiurbli6Apskaitosveikla1">'Forma 7'!$O$44</definedName>
    <definedName name="VAS076_F_Vandenssiurbli6Kitareguliuoja1">'Forma 7'!$P$44</definedName>
    <definedName name="VAS076_F_Vandenssiurbli71IS">'Forma 7'!$D$67</definedName>
    <definedName name="VAS076_F_Vandenssiurbli731GeriamojoVandens">'Forma 7'!$F$67</definedName>
    <definedName name="VAS076_F_Vandenssiurbli732GeriamojoVandens">'Forma 7'!$G$67</definedName>
    <definedName name="VAS076_F_Vandenssiurbli733GeriamojoVandens">'Forma 7'!$H$67</definedName>
    <definedName name="VAS076_F_Vandenssiurbli73IsViso">'Forma 7'!$E$67</definedName>
    <definedName name="VAS076_F_Vandenssiurbli741NuotekuSurinkimas">'Forma 7'!$J$67</definedName>
    <definedName name="VAS076_F_Vandenssiurbli742NuotekuValymas">'Forma 7'!$K$67</definedName>
    <definedName name="VAS076_F_Vandenssiurbli743NuotekuDumblo">'Forma 7'!$L$67</definedName>
    <definedName name="VAS076_F_Vandenssiurbli74IsViso">'Forma 7'!$I$67</definedName>
    <definedName name="VAS076_F_Vandenssiurbli75PavirsiniuNuoteku">'Forma 7'!$M$67</definedName>
    <definedName name="VAS076_F_Vandenssiurbli76KitosReguliuojamosios">'Forma 7'!$N$67</definedName>
    <definedName name="VAS076_F_Vandenssiurbli77KitosVeiklos">'Forma 7'!$Q$67</definedName>
    <definedName name="VAS076_F_Vandenssiurbli7Apskaitosveikla1">'Forma 7'!$O$67</definedName>
    <definedName name="VAS076_F_Vandenssiurbli7Kitareguliuoja1">'Forma 7'!$P$67</definedName>
    <definedName name="VAS076_F_Verslovienetui31IS">'Forma 7'!$D$134</definedName>
    <definedName name="VAS076_F_Verslovienetui331GeriamojoVandens">'Forma 7'!$F$134</definedName>
    <definedName name="VAS076_F_Verslovienetui332GeriamojoVandens">'Forma 7'!$G$134</definedName>
    <definedName name="VAS076_F_Verslovienetui333GeriamojoVandens">'Forma 7'!$H$134</definedName>
    <definedName name="VAS076_F_Verslovienetui33IsViso">'Forma 7'!$E$134</definedName>
    <definedName name="VAS076_F_Verslovienetui341NuotekuSurinkimas">'Forma 7'!$J$134</definedName>
    <definedName name="VAS076_F_Verslovienetui342NuotekuValymas">'Forma 7'!$K$134</definedName>
    <definedName name="VAS076_F_Verslovienetui343NuotekuDumblo">'Forma 7'!$L$134</definedName>
    <definedName name="VAS076_F_Verslovienetui34IsViso">'Forma 7'!$I$134</definedName>
    <definedName name="VAS076_F_Verslovienetui35PavirsiniuNuoteku">'Forma 7'!$M$134</definedName>
    <definedName name="VAS076_F_Verslovienetui36KitosReguliuojamosios">'Forma 7'!$N$134</definedName>
    <definedName name="VAS076_F_Verslovienetui37KitosVeiklos">'Forma 7'!$Q$134</definedName>
    <definedName name="VAS076_F_Verslovienetui3Apskaitosveikla1">'Forma 7'!$O$134</definedName>
    <definedName name="VAS076_F_Verslovienetui3Kitareguliuoja1">'Forma 7'!$P$134</definedName>
    <definedName name="VAS078_D_Abonentinestar1">'Forma 9'!$C$193</definedName>
    <definedName name="VAS078_D_Abonentuskaici1">'Forma 9'!$C$86</definedName>
    <definedName name="VAS078_D_Abonentuskaiti1">'Forma 9'!$C$72</definedName>
    <definedName name="VAS078_D_Administracijo1">'Forma 9'!$C$194</definedName>
    <definedName name="VAS078_D_Anaerobiniuiap1">'Forma 9'!$C$156</definedName>
    <definedName name="VAS078_D_Anaerobiskaiap1">'Forma 9'!$C$160</definedName>
    <definedName name="VAS078_D_Anaerobiskaiap2">'Forma 9'!$C$161</definedName>
    <definedName name="VAS078_D_Asenizacinesma1">'Forma 9'!$C$187</definedName>
    <definedName name="VAS078_D_AtaskaitinisLaikotarpis">'Forma 9'!$E$9</definedName>
    <definedName name="VAS078_D_Atitekanciunuo1">'Forma 9'!$C$111</definedName>
    <definedName name="VAS078_D_Atitekanciupav1">'Forma 9'!$C$135</definedName>
    <definedName name="VAS078_D_Aukioprojektin1">'Forma 9'!$C$10</definedName>
    <definedName name="VAS078_D_Azotasn1">'Forma 9'!$C$115</definedName>
    <definedName name="VAS078_D_Azotasn2">'Forma 9'!$C$121</definedName>
    <definedName name="VAS078_D_Beslegeseirkit1">'Forma 9'!$C$40</definedName>
    <definedName name="VAS078_D_Bgeriamojovand1">'Forma 9'!$C$31</definedName>
    <definedName name="VAS078_D_Biologiniosume1">'Forma 9'!$C$104</definedName>
    <definedName name="VAS078_D_Bokstuskaicius1">'Forma 9'!$C$50</definedName>
    <definedName name="VAS078_D_Cgeriamojovand1">'Forma 9'!$C$35</definedName>
    <definedName name="VAS078_D_Chloru1">'Forma 9'!$C$48</definedName>
    <definedName name="VAS078_D_Darbomasinuiri1">'Forma 9'!$C$134</definedName>
    <definedName name="VAS078_D_Daugiabuciunam2">'Forma 9'!$C$66</definedName>
    <definedName name="VAS078_D_Daugiabuciuose3">'Forma 9'!$C$71</definedName>
    <definedName name="VAS078_D_Denitrifikacij1">'Forma 9'!$C$106</definedName>
    <definedName name="VAS078_D_Dezinfekavimoi1">'Forma 9'!$C$45</definedName>
    <definedName name="VAS078_D_Dezinfekuotoch1">'Forma 9'!$C$49</definedName>
    <definedName name="VAS078_D_Dezinfekuotona1">'Forma 9'!$C$47</definedName>
    <definedName name="VAS078_D_Dezinfekuotova1">'Forma 9'!$C$44</definedName>
    <definedName name="VAS078_D_Dgeriamojovand1">'Forma 9'!$C$57</definedName>
    <definedName name="VAS078_D_Dumblokiekisde1">'Forma 9'!$C$124</definedName>
    <definedName name="VAS078_D_Dumblokiekisde2">'Forma 9'!$C$125</definedName>
    <definedName name="VAS078_D_Dumblokiekisde3">'Forma 9'!$C$126</definedName>
    <definedName name="VAS078_D_Dumblokiekisde4">'Forma 9'!$C$127</definedName>
    <definedName name="VAS078_D_Enuotekusurink1">'Forma 9'!$C$75</definedName>
    <definedName name="VAS078_D_Filtracijoslau1">'Forma 9'!$C$99</definedName>
    <definedName name="VAS078_D_Filtracijoslau2">'Forma 9'!$C$100</definedName>
    <definedName name="VAS078_D_Fosforasp1">'Forma 9'!$C$116</definedName>
    <definedName name="VAS078_D_Fosforasp2">'Forma 9'!$C$122</definedName>
    <definedName name="VAS078_D_Fpavirsiniunuo1">'Forma 9'!$C$88</definedName>
    <definedName name="VAS078_D_Gbuitiniuirgam1">'Forma 9'!$C$98</definedName>
    <definedName name="VAS078_D_Greziniuoseins1">'Forma 9'!$C$33</definedName>
    <definedName name="VAS078_D_Hidrantuskaici1">'Forma 9'!$C$68</definedName>
    <definedName name="VAS078_D_Hpavirsiniunuo1">'Forma 9'!$C$131</definedName>
    <definedName name="VAS078_D_Individualiuna1">'Forma 9'!$C$85</definedName>
    <definedName name="VAS078_D_Instaliuotusiu1">'Forma 9'!$C$52</definedName>
    <definedName name="VAS078_D_Inuotekudumblo1">'Forma 9'!$C$145</definedName>
    <definedName name="VAS078_D_Isjutransporto1">'Forma 9'!$C$186</definedName>
    <definedName name="VAS078_D_Isleidziamunuo1">'Forma 9'!$C$117</definedName>
    <definedName name="VAS078_D_Isleidziamupav1">'Forma 9'!$C$139</definedName>
    <definedName name="VAS078_D_Issioskaiciaus13">'Forma 9'!$C$70</definedName>
    <definedName name="VAS078_D_Issioskaiciaus14">'Forma 9'!$C$81</definedName>
    <definedName name="VAS078_D_Issioskaiciaus15">'Forma 9'!$C$84</definedName>
    <definedName name="VAS078_D_Issioskaiciaus16">'Forma 9'!$C$94</definedName>
    <definedName name="VAS078_D_Issioskaiciaus17">'Forma 9'!$C$191</definedName>
    <definedName name="VAS078_D_Istoskaiciausn1">'Forma 9'!$C$46</definedName>
    <definedName name="VAS078_D_Istoskaiciausu1">'Forma 9'!$C$39</definedName>
    <definedName name="VAS078_D_Istoskaiciausv1">'Forma 9'!$C$37</definedName>
    <definedName name="VAS078_D_Isvalytunuotek1">'Forma 9'!$C$130</definedName>
    <definedName name="VAS078_D_Isvalytupavirs1">'Forma 9'!$C$132</definedName>
    <definedName name="VAS078_D_Ivadiniukartus1">'Forma 9'!$C$69</definedName>
    <definedName name="VAS078_D_Jtransportoukis1">'Forma 9'!$C$184</definedName>
    <definedName name="VAS078_D_Kanalizacijoje1">'Forma 9'!$C$87</definedName>
    <definedName name="VAS078_D_Kanalizacijosi1">'Forma 9'!$C$82</definedName>
    <definedName name="VAS078_D_Kanalizacijoss1">'Forma 9'!$C$76</definedName>
    <definedName name="VAS078_D_Kanalizavimopa1">'Forma 9'!$C$83</definedName>
    <definedName name="VAS078_D_Kitaisbudaispa1">'Forma 9'!$C$42</definedName>
    <definedName name="VAS078_D_Kitosspecialio1">'Forma 9'!$C$189</definedName>
    <definedName name="VAS078_D_Kitudarbomasin1">'Forma 9'!$C$110</definedName>
    <definedName name="VAS078_D_Kitupadaliniup1">'Forma 9'!$C$195</definedName>
    <definedName name="VAS078_D_Kituvandentiek1">'Forma 9'!$C$64</definedName>
    <definedName name="VAS078_D_Kompostodregnu1">'Forma 9'!$C$172</definedName>
    <definedName name="VAS078_D_Kompostokiekis1">'Forma 9'!$C$171</definedName>
    <definedName name="VAS078_D_Magistraliniuv1">'Forma 9'!$C$63</definedName>
    <definedName name="VAS078_D_Mechaniniovaly1">'Forma 9'!$C$102</definedName>
    <definedName name="VAS078_D_Membraniniaios1">'Forma 9'!$C$55</definedName>
    <definedName name="VAS078_D_Membraniniaiul1">'Forma 9'!$C$53</definedName>
    <definedName name="VAS078_D_Metinisbiologi1">'Forma 9'!$C$105</definedName>
    <definedName name="VAS078_D_Metinisdenitri1">'Forma 9'!$C$107</definedName>
    <definedName name="VAS078_D_Metinisfiltrav1">'Forma 9'!$C$101</definedName>
    <definedName name="VAS078_D_Metinismechani1">'Forma 9'!$C$103</definedName>
    <definedName name="VAS078_D_Metinisnuoteku1">'Forma 9'!$C$174</definedName>
    <definedName name="VAS078_D_Metinisnuoteku2">'Forma 9'!$C$182</definedName>
    <definedName name="VAS078_D_Metinisparuost1">'Forma 9'!$C$38</definedName>
    <definedName name="VAS078_D_Naftosprodukta1">'Forma 9'!$C$138</definedName>
    <definedName name="VAS078_D_Naftosprodukta2">'Forma 9'!$C$142</definedName>
    <definedName name="VAS078_D_Nuotekudumblas1">'Forma 9'!$C$176</definedName>
    <definedName name="VAS078_D_Nuotekudumbloa1">'Forma 9'!$C$25</definedName>
    <definedName name="VAS078_D_Nuotekudumbloa2">'Forma 9'!$C$155</definedName>
    <definedName name="VAS078_D_Nuotekudumblod1">'Forma 9'!$C$29</definedName>
    <definedName name="VAS078_D_Nuotekudumblod2">'Forma 9'!$C$165</definedName>
    <definedName name="VAS078_D_Nuotekudumblod3">'Forma 9'!$C$169</definedName>
    <definedName name="VAS078_D_Nuotekudumblok1">'Forma 9'!$C$30</definedName>
    <definedName name="VAS078_D_Nuotekudumblok2">'Forma 9'!$C$151</definedName>
    <definedName name="VAS078_D_Nuotekudumblok3">'Forma 9'!$C$153</definedName>
    <definedName name="VAS078_D_Nuotekudumblok4">'Forma 9'!$C$158</definedName>
    <definedName name="VAS078_D_Nuotekudumblok5">'Forma 9'!$C$163</definedName>
    <definedName name="VAS078_D_Nuotekudumblok6">'Forma 9'!$C$166</definedName>
    <definedName name="VAS078_D_Nuotekudumblok7">'Forma 9'!$C$168</definedName>
    <definedName name="VAS078_D_Nuotekudumblok8">'Forma 9'!$C$170</definedName>
    <definedName name="VAS078_D_Nuotekudumblop1">'Forma 9'!$C$28</definedName>
    <definedName name="VAS078_D_Nuotekudumblop2">'Forma 9'!$C$159</definedName>
    <definedName name="VAS078_D_Nuotekudumblos1">'Forma 9'!$C$27</definedName>
    <definedName name="VAS078_D_Nuotekudumblos2">'Forma 9'!$C$164</definedName>
    <definedName name="VAS078_D_Nuotekudumblot10">'Forma 9'!$C$154</definedName>
    <definedName name="VAS078_D_Nuotekudumblot11">'Forma 9'!$C$175</definedName>
    <definedName name="VAS078_D_Nuotekudumblot12">'Forma 9'!$C$183</definedName>
    <definedName name="VAS078_D_Nuotekudumblot7">'Forma 9'!$C$26</definedName>
    <definedName name="VAS078_D_Nuotekudumblot8">'Forma 9'!$C$149</definedName>
    <definedName name="VAS078_D_Nuotekudumblot9">'Forma 9'!$C$150</definedName>
    <definedName name="VAS078_D_Nuotekudumblov1">'Forma 9'!$C$152</definedName>
    <definedName name="VAS078_D_Nuotekudumblov2">'Forma 9'!$C$167</definedName>
    <definedName name="VAS078_D_Nuotekulaborat1">'Forma 9'!$C$192</definedName>
    <definedName name="VAS078_D_Nuotekuperpump1">'Forma 9'!$C$77</definedName>
    <definedName name="VAS078_D_Nuotekusiurbli1">'Forma 9'!$C$14</definedName>
    <definedName name="VAS078_D_Nuotekutinklui1">'Forma 9'!$C$80</definedName>
    <definedName name="VAS078_D_Nuotekuvalyklo1">'Forma 9'!$C$108</definedName>
    <definedName name="VAS078_D_Nuotekuvalyklo2">'Forma 9'!$C$109</definedName>
    <definedName name="VAS078_D_Nuotekuvalyklu1">'Forma 9'!$C$16</definedName>
    <definedName name="VAS078_D_Padidejusiosta1">'Forma 9'!$C$123</definedName>
    <definedName name="VAS078_D_Pagalbiochemin1">'Forma 9'!$C$112</definedName>
    <definedName name="VAS078_D_Pagalbiochemin2">'Forma 9'!$C$118</definedName>
    <definedName name="VAS078_D_Pagalbiochemin3">'Forma 9'!$C$129</definedName>
    <definedName name="VAS078_D_Pagalbiochemin4">'Forma 9'!$C$136</definedName>
    <definedName name="VAS078_D_Pagalbiochemin5">'Forma 9'!$C$140</definedName>
    <definedName name="VAS078_D_Pagalbiochemin6">'Forma 9'!$C$144</definedName>
    <definedName name="VAS078_D_Pagamintubrike1">'Forma 9'!$C$180</definedName>
    <definedName name="VAS078_D_Pagamintugranu1">'Forma 9'!$C$181</definedName>
    <definedName name="VAS078_D_Paruostonuotek1">'Forma 9'!$C$177</definedName>
    <definedName name="VAS078_D_Paruostonuotek2">'Forma 9'!$C$178</definedName>
    <definedName name="VAS078_D_Pasalintatersa1">'Forma 9'!$C$128</definedName>
    <definedName name="VAS078_D_Pasalintatersa2">'Forma 9'!$C$143</definedName>
    <definedName name="VAS078_D_Patiektasvande1">'Forma 9'!$C$43</definedName>
    <definedName name="VAS078_D_Pavirsiniunuot10">'Forma 9'!$C$90</definedName>
    <definedName name="VAS078_D_Pavirsiniunuot11">'Forma 9'!$C$91</definedName>
    <definedName name="VAS078_D_Pavirsiniunuot12">'Forma 9'!$C$93</definedName>
    <definedName name="VAS078_D_Pavirsiniunuot13">'Forma 9'!$C$95</definedName>
    <definedName name="VAS078_D_Pavirsiniunuot14">'Forma 9'!$C$96</definedName>
    <definedName name="VAS078_D_Pavirsiniunuot15">'Forma 9'!$C$97</definedName>
    <definedName name="VAS078_D_Pavirsiniunuot16">'Forma 9'!$C$133</definedName>
    <definedName name="VAS078_D_Pavirsiniunuot7">'Forma 9'!$C$15</definedName>
    <definedName name="VAS078_D_Pavirsiniunuot8">'Forma 9'!$C$21</definedName>
    <definedName name="VAS078_D_Pavirsiniunuot9">'Forma 9'!$C$89</definedName>
    <definedName name="VAS078_D_Perpumpavimost1">'Forma 9'!$C$78</definedName>
    <definedName name="VAS078_D_Pozeminiovande1">'Forma 9'!$C$62</definedName>
    <definedName name="VAS078_D_Rezervuaruskai1">'Forma 9'!$C$51</definedName>
    <definedName name="VAS078_D_Riebalair1">'Forma 9'!$C$114</definedName>
    <definedName name="VAS078_D_Riebalair2">'Forma 9'!$C$120</definedName>
    <definedName name="VAS078_D_Sausumedziaguk1">'Forma 9'!$C$173</definedName>
    <definedName name="VAS078_D_Sausumedziaguk2">'Forma 9'!$C$179</definedName>
    <definedName name="VAS078_D_Skaitikliubutu1">'Forma 9'!$C$73</definedName>
    <definedName name="VAS078_D_Suspenduotosme1">'Forma 9'!$C$113</definedName>
    <definedName name="VAS078_D_Suspenduotosme2">'Forma 9'!$C$119</definedName>
    <definedName name="VAS078_D_Suspenduotosme3">'Forma 9'!$C$137</definedName>
    <definedName name="VAS078_D_Suspenduotosme4">'Forma 9'!$C$141</definedName>
    <definedName name="VAS078_D_Transportoprie10">'Forma 9'!$C$185</definedName>
    <definedName name="VAS078_D_Transportoprie11">'Forma 9'!$C$188</definedName>
    <definedName name="VAS078_D_Transportoprie12">'Forma 9'!$C$190</definedName>
    <definedName name="VAS078_D_Uzdaroseslegin1">'Forma 9'!$C$41</definedName>
    <definedName name="VAS078_D_Valyklosesusid1">'Forma 9'!$C$146</definedName>
    <definedName name="VAS078_D_Valyklosesusid2">'Forma 9'!$C$147</definedName>
    <definedName name="VAS078_D_Valyklosesusid3">'Forma 9'!$C$148</definedName>
    <definedName name="VAS078_D_Vandensaeravim1">'Forma 9'!$C$36</definedName>
    <definedName name="VAS078_D_Vandensemimoko1">'Forma 9'!$C$67</definedName>
    <definedName name="VAS078_D_Vandensisgavimo1">'Forma 9'!$C$11</definedName>
    <definedName name="VAS078_D_Vandenspakelim1">'Forma 9'!$C$13</definedName>
    <definedName name="VAS078_D_Vandenspakelim2">'Forma 9'!$C$59</definedName>
    <definedName name="VAS078_D_Vandenspakelim3">'Forma 9'!$C$60</definedName>
    <definedName name="VAS078_D_Vandensruosime1">'Forma 9'!$C$54</definedName>
    <definedName name="VAS078_D_Vandensruosimo1">'Forma 9'!$C$12</definedName>
    <definedName name="VAS078_D_Vandentiekyjel1">'Forma 9'!$C$74</definedName>
    <definedName name="VAS078_D_Vandentiekiopr1">'Forma 9'!$C$65</definedName>
    <definedName name="VAS078_D_Vandentiekiusk1">'Forma 9'!$C$58</definedName>
    <definedName name="VAS078_D_Vandenvieciusk1">'Forma 9'!$C$32</definedName>
    <definedName name="VAS078_D_Vidutinisnuote1">'Forma 9'!$C$157</definedName>
    <definedName name="VAS078_D_Vidutinisnuote2">'Forma 9'!$C$162</definedName>
    <definedName name="VAS078_D_Vidutinispajeg1">'Forma 9'!$C$17</definedName>
    <definedName name="VAS078_D_Vidutinispajeg2">'Forma 9'!$C$18</definedName>
    <definedName name="VAS078_D_Vidutinispajeg3">'Forma 9'!$C$19</definedName>
    <definedName name="VAS078_D_Vidutinispajeg4">'Forma 9'!$C$20</definedName>
    <definedName name="VAS078_D_Vidutinispajeg5">'Forma 9'!$C$22</definedName>
    <definedName name="VAS078_D_Vidutinispajeg6">'Forma 9'!$C$23</definedName>
    <definedName name="VAS078_D_Vidutinispajeg7">'Forma 9'!$C$24</definedName>
    <definedName name="VAS078_D_Vidutinissvert1">'Forma 9'!$C$34</definedName>
    <definedName name="VAS078_D_Vidutinissvert2">'Forma 9'!$C$56</definedName>
    <definedName name="VAS078_D_Vidutinissvert3">'Forma 9'!$C$61</definedName>
    <definedName name="VAS078_D_Vidutinissvert4">'Forma 9'!$C$79</definedName>
    <definedName name="VAS078_D_Vidutinissvert5">'Forma 9'!$C$92</definedName>
    <definedName name="VAS078_F_Abonentinestar1AtaskaitinisLaikotarpis">'Forma 9'!$E$193</definedName>
    <definedName name="VAS078_F_Abonentuskaici1AtaskaitinisLaikotarpis">'Forma 9'!$E$86</definedName>
    <definedName name="VAS078_F_Abonentuskaiti1AtaskaitinisLaikotarpis">'Forma 9'!$E$72</definedName>
    <definedName name="VAS078_F_Administracijo1AtaskaitinisLaikotarpis">'Forma 9'!$E$194</definedName>
    <definedName name="VAS078_F_Anaerobiniuiap1AtaskaitinisLaikotarpis">'Forma 9'!$E$156</definedName>
    <definedName name="VAS078_F_Anaerobiskaiap2AtaskaitinisLaikotarpis">'Forma 9'!$E$161</definedName>
    <definedName name="VAS078_F_Asenizacinesma1AtaskaitinisLaikotarpis">'Forma 9'!$E$187</definedName>
    <definedName name="VAS078_F_Azotasn1AtaskaitinisLaikotarpis">'Forma 9'!$E$115</definedName>
    <definedName name="VAS078_F_Azotasn2AtaskaitinisLaikotarpis">'Forma 9'!$E$121</definedName>
    <definedName name="VAS078_F_Beslegeseirkit1AtaskaitinisLaikotarpis">'Forma 9'!$E$40</definedName>
    <definedName name="VAS078_F_Biologiniosume1AtaskaitinisLaikotarpis">'Forma 9'!$E$104</definedName>
    <definedName name="VAS078_F_Bokstuskaicius1AtaskaitinisLaikotarpis">'Forma 9'!$E$50</definedName>
    <definedName name="VAS078_F_Chloru1AtaskaitinisLaikotarpis">'Forma 9'!$E$48</definedName>
    <definedName name="VAS078_F_Darbomasinuiri1AtaskaitinisLaikotarpis">'Forma 9'!$E$134</definedName>
    <definedName name="VAS078_F_Daugiabuciunam2AtaskaitinisLaikotarpis">'Forma 9'!$E$66</definedName>
    <definedName name="VAS078_F_Daugiabuciuose3AtaskaitinisLaikotarpis">'Forma 9'!$E$71</definedName>
    <definedName name="VAS078_F_Denitrifikacij1AtaskaitinisLaikotarpis">'Forma 9'!$E$106</definedName>
    <definedName name="VAS078_F_Dezinfekavimoi1AtaskaitinisLaikotarpis">'Forma 9'!$E$45</definedName>
    <definedName name="VAS078_F_Dezinfekuotoch1AtaskaitinisLaikotarpis">'Forma 9'!$E$49</definedName>
    <definedName name="VAS078_F_Dezinfekuotona1AtaskaitinisLaikotarpis">'Forma 9'!$E$47</definedName>
    <definedName name="VAS078_F_Dezinfekuotova1AtaskaitinisLaikotarpis">'Forma 9'!$E$44</definedName>
    <definedName name="VAS078_F_Dumblokiekisde1AtaskaitinisLaikotarpis">'Forma 9'!$E$124</definedName>
    <definedName name="VAS078_F_Dumblokiekisde2AtaskaitinisLaikotarpis">'Forma 9'!$E$125</definedName>
    <definedName name="VAS078_F_Dumblokiekisde3AtaskaitinisLaikotarpis">'Forma 9'!$E$126</definedName>
    <definedName name="VAS078_F_Dumblokiekisde4AtaskaitinisLaikotarpis">'Forma 9'!$E$127</definedName>
    <definedName name="VAS078_F_Filtracijoslau1AtaskaitinisLaikotarpis">'Forma 9'!$E$99</definedName>
    <definedName name="VAS078_F_Filtracijoslau2AtaskaitinisLaikotarpis">'Forma 9'!$E$100</definedName>
    <definedName name="VAS078_F_Fosforasp1AtaskaitinisLaikotarpis">'Forma 9'!$E$116</definedName>
    <definedName name="VAS078_F_Fosforasp2AtaskaitinisLaikotarpis">'Forma 9'!$E$122</definedName>
    <definedName name="VAS078_F_Greziniuoseins1AtaskaitinisLaikotarpis">'Forma 9'!$E$33</definedName>
    <definedName name="VAS078_F_Hidrantuskaici1AtaskaitinisLaikotarpis">'Forma 9'!$E$68</definedName>
    <definedName name="VAS078_F_Individualiuna1AtaskaitinisLaikotarpis">'Forma 9'!$E$85</definedName>
    <definedName name="VAS078_F_Instaliuotusiu1AtaskaitinisLaikotarpis">'Forma 9'!$E$52</definedName>
    <definedName name="VAS078_F_Isjutransporto1AtaskaitinisLaikotarpis">'Forma 9'!$E$186</definedName>
    <definedName name="VAS078_F_Issioskaiciaus13AtaskaitinisLaikotarpis">'Forma 9'!$E$70</definedName>
    <definedName name="VAS078_F_Issioskaiciaus14AtaskaitinisLaikotarpis">'Forma 9'!$E$81</definedName>
    <definedName name="VAS078_F_Issioskaiciaus15AtaskaitinisLaikotarpis">'Forma 9'!$E$84</definedName>
    <definedName name="VAS078_F_Issioskaiciaus16AtaskaitinisLaikotarpis">'Forma 9'!$E$94</definedName>
    <definedName name="VAS078_F_Issioskaiciaus17AtaskaitinisLaikotarpis">'Forma 9'!$E$191</definedName>
    <definedName name="VAS078_F_Istoskaiciausn1AtaskaitinisLaikotarpis">'Forma 9'!$E$46</definedName>
    <definedName name="VAS078_F_Istoskaiciausu1AtaskaitinisLaikotarpis">'Forma 9'!$E$39</definedName>
    <definedName name="VAS078_F_Istoskaiciausv1AtaskaitinisLaikotarpis">'Forma 9'!$E$37</definedName>
    <definedName name="VAS078_F_Isvalytunuotek1AtaskaitinisLaikotarpis">'Forma 9'!$E$130</definedName>
    <definedName name="VAS078_F_Isvalytupavirs1AtaskaitinisLaikotarpis">'Forma 9'!$E$132</definedName>
    <definedName name="VAS078_F_Ivadiniukartus1AtaskaitinisLaikotarpis">'Forma 9'!$E$69</definedName>
    <definedName name="VAS078_F_Kanalizacijoje1AtaskaitinisLaikotarpis">'Forma 9'!$E$87</definedName>
    <definedName name="VAS078_F_Kanalizacijosi1AtaskaitinisLaikotarpis">'Forma 9'!$E$82</definedName>
    <definedName name="VAS078_F_Kanalizacijoss1AtaskaitinisLaikotarpis">'Forma 9'!$E$76</definedName>
    <definedName name="VAS078_F_Kanalizavimopa1AtaskaitinisLaikotarpis">'Forma 9'!$E$83</definedName>
    <definedName name="VAS078_F_Kitaisbudaispa1AtaskaitinisLaikotarpis">'Forma 9'!$E$42</definedName>
    <definedName name="VAS078_F_Kitosspecialio1AtaskaitinisLaikotarpis">'Forma 9'!$E$189</definedName>
    <definedName name="VAS078_F_Kitudarbomasin1AtaskaitinisLaikotarpis">'Forma 9'!$E$110</definedName>
    <definedName name="VAS078_F_Kitupadaliniup1AtaskaitinisLaikotarpis">'Forma 9'!$E$195</definedName>
    <definedName name="VAS078_F_Kituvandentiek1AtaskaitinisLaikotarpis">'Forma 9'!$E$64</definedName>
    <definedName name="VAS078_F_Kompostodregnu1AtaskaitinisLaikotarpis">'Forma 9'!$E$172</definedName>
    <definedName name="VAS078_F_Kompostokiekis1AtaskaitinisLaikotarpis">'Forma 9'!$E$171</definedName>
    <definedName name="VAS078_F_Magistraliniuv1AtaskaitinisLaikotarpis">'Forma 9'!$E$63</definedName>
    <definedName name="VAS078_F_Mechaniniovaly1AtaskaitinisLaikotarpis">'Forma 9'!$E$102</definedName>
    <definedName name="VAS078_F_Membraniniaios1AtaskaitinisLaikotarpis">'Forma 9'!$E$55</definedName>
    <definedName name="VAS078_F_Membraniniaiul1AtaskaitinisLaikotarpis">'Forma 9'!$E$53</definedName>
    <definedName name="VAS078_F_Metinisbiologi1AtaskaitinisLaikotarpis">'Forma 9'!$E$105</definedName>
    <definedName name="VAS078_F_Metinisdenitri1AtaskaitinisLaikotarpis">'Forma 9'!$E$107</definedName>
    <definedName name="VAS078_F_Metinisfiltrav1AtaskaitinisLaikotarpis">'Forma 9'!$E$101</definedName>
    <definedName name="VAS078_F_Metinismechani1AtaskaitinisLaikotarpis">'Forma 9'!$E$103</definedName>
    <definedName name="VAS078_F_Metinisnuoteku1AtaskaitinisLaikotarpis">'Forma 9'!$E$174</definedName>
    <definedName name="VAS078_F_Metinisnuoteku2AtaskaitinisLaikotarpis">'Forma 9'!$E$182</definedName>
    <definedName name="VAS078_F_Metinisparuost1AtaskaitinisLaikotarpis">'Forma 9'!$E$38</definedName>
    <definedName name="VAS078_F_Naftosprodukta1AtaskaitinisLaikotarpis">'Forma 9'!$E$138</definedName>
    <definedName name="VAS078_F_Naftosprodukta2AtaskaitinisLaikotarpis">'Forma 9'!$E$142</definedName>
    <definedName name="VAS078_F_Nuotekudumbloa1AtaskaitinisLaikotarpis">'Forma 9'!$E$25</definedName>
    <definedName name="VAS078_F_Nuotekudumblod1AtaskaitinisLaikotarpis">'Forma 9'!$E$29</definedName>
    <definedName name="VAS078_F_Nuotekudumblod3AtaskaitinisLaikotarpis">'Forma 9'!$E$169</definedName>
    <definedName name="VAS078_F_Nuotekudumblok1AtaskaitinisLaikotarpis">'Forma 9'!$E$30</definedName>
    <definedName name="VAS078_F_Nuotekudumblok2AtaskaitinisLaikotarpis">'Forma 9'!$E$151</definedName>
    <definedName name="VAS078_F_Nuotekudumblok3AtaskaitinisLaikotarpis">'Forma 9'!$E$153</definedName>
    <definedName name="VAS078_F_Nuotekudumblok4AtaskaitinisLaikotarpis">'Forma 9'!$E$158</definedName>
    <definedName name="VAS078_F_Nuotekudumblok5AtaskaitinisLaikotarpis">'Forma 9'!$E$163</definedName>
    <definedName name="VAS078_F_Nuotekudumblok6AtaskaitinisLaikotarpis">'Forma 9'!$E$166</definedName>
    <definedName name="VAS078_F_Nuotekudumblok7AtaskaitinisLaikotarpis">'Forma 9'!$E$168</definedName>
    <definedName name="VAS078_F_Nuotekudumblop1AtaskaitinisLaikotarpis">'Forma 9'!$E$28</definedName>
    <definedName name="VAS078_F_Nuotekudumblop2AtaskaitinisLaikotarpis">'Forma 9'!$E$159</definedName>
    <definedName name="VAS078_F_Nuotekudumblos1AtaskaitinisLaikotarpis">'Forma 9'!$E$27</definedName>
    <definedName name="VAS078_F_Nuotekudumblos2AtaskaitinisLaikotarpis">'Forma 9'!$E$164</definedName>
    <definedName name="VAS078_F_Nuotekudumblot10AtaskaitinisLaikotarpis">'Forma 9'!$E$154</definedName>
    <definedName name="VAS078_F_Nuotekudumblot11AtaskaitinisLaikotarpis">'Forma 9'!$E$175</definedName>
    <definedName name="VAS078_F_Nuotekudumblot12AtaskaitinisLaikotarpis">'Forma 9'!$E$183</definedName>
    <definedName name="VAS078_F_Nuotekudumblot7AtaskaitinisLaikotarpis">'Forma 9'!$E$26</definedName>
    <definedName name="VAS078_F_Nuotekudumblot8AtaskaitinisLaikotarpis">'Forma 9'!$E$149</definedName>
    <definedName name="VAS078_F_Nuotekudumblov1AtaskaitinisLaikotarpis">'Forma 9'!$E$152</definedName>
    <definedName name="VAS078_F_Nuotekudumblov2AtaskaitinisLaikotarpis">'Forma 9'!$E$167</definedName>
    <definedName name="VAS078_F_Nuotekulaborat1AtaskaitinisLaikotarpis">'Forma 9'!$E$192</definedName>
    <definedName name="VAS078_F_Nuotekuperpump1AtaskaitinisLaikotarpis">'Forma 9'!$E$77</definedName>
    <definedName name="VAS078_F_Nuotekusiurbli1AtaskaitinisLaikotarpis">'Forma 9'!$E$14</definedName>
    <definedName name="VAS078_F_Nuotekutinklui1AtaskaitinisLaikotarpis">'Forma 9'!$E$80</definedName>
    <definedName name="VAS078_F_Nuotekuvalyklo1AtaskaitinisLaikotarpis">'Forma 9'!$E$108</definedName>
    <definedName name="VAS078_F_Nuotekuvalyklo2AtaskaitinisLaikotarpis">'Forma 9'!$E$109</definedName>
    <definedName name="VAS078_F_Nuotekuvalyklu1AtaskaitinisLaikotarpis">'Forma 9'!$E$16</definedName>
    <definedName name="VAS078_F_Pagalbiochemin1AtaskaitinisLaikotarpis">'Forma 9'!$E$112</definedName>
    <definedName name="VAS078_F_Pagalbiochemin2AtaskaitinisLaikotarpis">'Forma 9'!$E$118</definedName>
    <definedName name="VAS078_F_Pagalbiochemin3AtaskaitinisLaikotarpis">'Forma 9'!$E$129</definedName>
    <definedName name="VAS078_F_Pagalbiochemin4AtaskaitinisLaikotarpis">'Forma 9'!$E$136</definedName>
    <definedName name="VAS078_F_Pagalbiochemin5AtaskaitinisLaikotarpis">'Forma 9'!$E$140</definedName>
    <definedName name="VAS078_F_Pagalbiochemin6AtaskaitinisLaikotarpis">'Forma 9'!$E$144</definedName>
    <definedName name="VAS078_F_Pagamintubrike1AtaskaitinisLaikotarpis">'Forma 9'!$E$180</definedName>
    <definedName name="VAS078_F_Pagamintugranu1AtaskaitinisLaikotarpis">'Forma 9'!$E$181</definedName>
    <definedName name="VAS078_F_Paruostonuotek1AtaskaitinisLaikotarpis">'Forma 9'!$E$177</definedName>
    <definedName name="VAS078_F_Paruostonuotek2AtaskaitinisLaikotarpis">'Forma 9'!$E$178</definedName>
    <definedName name="VAS078_F_Patiektasvande1AtaskaitinisLaikotarpis">'Forma 9'!$E$43</definedName>
    <definedName name="VAS078_F_Pavirsiniunuot10AtaskaitinisLaikotarpis">'Forma 9'!$E$90</definedName>
    <definedName name="VAS078_F_Pavirsiniunuot11AtaskaitinisLaikotarpis">'Forma 9'!$E$91</definedName>
    <definedName name="VAS078_F_Pavirsiniunuot12AtaskaitinisLaikotarpis">'Forma 9'!$E$93</definedName>
    <definedName name="VAS078_F_Pavirsiniunuot13AtaskaitinisLaikotarpis">'Forma 9'!$E$95</definedName>
    <definedName name="VAS078_F_Pavirsiniunuot14AtaskaitinisLaikotarpis">'Forma 9'!$E$96</definedName>
    <definedName name="VAS078_F_Pavirsiniunuot15AtaskaitinisLaikotarpis">'Forma 9'!$E$97</definedName>
    <definedName name="VAS078_F_Pavirsiniunuot16AtaskaitinisLaikotarpis">'Forma 9'!$E$133</definedName>
    <definedName name="VAS078_F_Pavirsiniunuot7AtaskaitinisLaikotarpis">'Forma 9'!$E$15</definedName>
    <definedName name="VAS078_F_Pavirsiniunuot8AtaskaitinisLaikotarpis">'Forma 9'!$E$21</definedName>
    <definedName name="VAS078_F_Pavirsiniunuot9AtaskaitinisLaikotarpis">'Forma 9'!$E$89</definedName>
    <definedName name="VAS078_F_Perpumpavimost1AtaskaitinisLaikotarpis">'Forma 9'!$E$78</definedName>
    <definedName name="VAS078_F_Pozeminiovande1AtaskaitinisLaikotarpis">'Forma 9'!$E$62</definedName>
    <definedName name="VAS078_F_Rezervuaruskai1AtaskaitinisLaikotarpis">'Forma 9'!$E$51</definedName>
    <definedName name="VAS078_F_Riebalair1AtaskaitinisLaikotarpis">'Forma 9'!$E$114</definedName>
    <definedName name="VAS078_F_Riebalair2AtaskaitinisLaikotarpis">'Forma 9'!$E$120</definedName>
    <definedName name="VAS078_F_Sausumedziaguk1AtaskaitinisLaikotarpis">'Forma 9'!$E$173</definedName>
    <definedName name="VAS078_F_Sausumedziaguk2AtaskaitinisLaikotarpis">'Forma 9'!$E$179</definedName>
    <definedName name="VAS078_F_Skaitikliubutu1AtaskaitinisLaikotarpis">'Forma 9'!$E$73</definedName>
    <definedName name="VAS078_F_Suspenduotosme1AtaskaitinisLaikotarpis">'Forma 9'!$E$113</definedName>
    <definedName name="VAS078_F_Suspenduotosme2AtaskaitinisLaikotarpis">'Forma 9'!$E$119</definedName>
    <definedName name="VAS078_F_Suspenduotosme3AtaskaitinisLaikotarpis">'Forma 9'!$E$137</definedName>
    <definedName name="VAS078_F_Suspenduotosme4AtaskaitinisLaikotarpis">'Forma 9'!$E$141</definedName>
    <definedName name="VAS078_F_Transportoprie10AtaskaitinisLaikotarpis">'Forma 9'!$E$185</definedName>
    <definedName name="VAS078_F_Transportoprie11AtaskaitinisLaikotarpis">'Forma 9'!$E$188</definedName>
    <definedName name="VAS078_F_Transportoprie12AtaskaitinisLaikotarpis">'Forma 9'!$E$190</definedName>
    <definedName name="VAS078_F_Uzdaroseslegin1AtaskaitinisLaikotarpis">'Forma 9'!$E$41</definedName>
    <definedName name="VAS078_F_Valyklosesusid1AtaskaitinisLaikotarpis">'Forma 9'!$E$146</definedName>
    <definedName name="VAS078_F_Valyklosesusid2AtaskaitinisLaikotarpis">'Forma 9'!$E$147</definedName>
    <definedName name="VAS078_F_Valyklosesusid3AtaskaitinisLaikotarpis">'Forma 9'!$E$148</definedName>
    <definedName name="VAS078_F_Vandensaeravim1AtaskaitinisLaikotarpis">'Forma 9'!$E$36</definedName>
    <definedName name="VAS078_F_Vandensemimoko1AtaskaitinisLaikotarpis">'Forma 9'!$E$67</definedName>
    <definedName name="VAS078_F_Vandensisgavimo1AtaskaitinisLaikotarpis">'Forma 9'!$E$11</definedName>
    <definedName name="VAS078_F_Vandenspakelim1AtaskaitinisLaikotarpis">'Forma 9'!$E$13</definedName>
    <definedName name="VAS078_F_Vandenspakelim2AtaskaitinisLaikotarpis">'Forma 9'!$E$59</definedName>
    <definedName name="VAS078_F_Vandenspakelim3AtaskaitinisLaikotarpis">'Forma 9'!$E$60</definedName>
    <definedName name="VAS078_F_Vandensruosime1AtaskaitinisLaikotarpis">'Forma 9'!$E$54</definedName>
    <definedName name="VAS078_F_Vandensruosimo1AtaskaitinisLaikotarpis">'Forma 9'!$E$12</definedName>
    <definedName name="VAS078_F_Vandentiekyjel1AtaskaitinisLaikotarpis">'Forma 9'!$E$74</definedName>
    <definedName name="VAS078_F_Vandentiekiopr1AtaskaitinisLaikotarpis">'Forma 9'!$E$65</definedName>
    <definedName name="VAS078_F_Vandentiekiusk1AtaskaitinisLaikotarpis">'Forma 9'!$E$58</definedName>
    <definedName name="VAS078_F_Vandenvieciusk1AtaskaitinisLaikotarpis">'Forma 9'!$E$32</definedName>
    <definedName name="VAS078_F_Vidutinisnuote1AtaskaitinisLaikotarpis">'Forma 9'!$E$157</definedName>
    <definedName name="VAS078_F_Vidutinisnuote2AtaskaitinisLaikotarpis">'Forma 9'!$E$162</definedName>
    <definedName name="VAS078_F_Vidutinispajeg1AtaskaitinisLaikotarpis">'Forma 9'!$E$17</definedName>
    <definedName name="VAS078_F_Vidutinispajeg2AtaskaitinisLaikotarpis">'Forma 9'!$E$18</definedName>
    <definedName name="VAS078_F_Vidutinispajeg3AtaskaitinisLaikotarpis">'Forma 9'!$E$19</definedName>
    <definedName name="VAS078_F_Vidutinispajeg4AtaskaitinisLaikotarpis">'Forma 9'!$E$20</definedName>
    <definedName name="VAS078_F_Vidutinispajeg5AtaskaitinisLaikotarpis">'Forma 9'!$E$22</definedName>
    <definedName name="VAS078_F_Vidutinispajeg6AtaskaitinisLaikotarpis">'Forma 9'!$E$23</definedName>
    <definedName name="VAS078_F_Vidutinispajeg7AtaskaitinisLaikotarpis">'Forma 9'!$E$24</definedName>
    <definedName name="VAS078_F_Vidutinissvert1AtaskaitinisLaikotarpis">'Forma 9'!$E$34</definedName>
    <definedName name="VAS078_F_Vidutinissvert2AtaskaitinisLaikotarpis">'Forma 9'!$E$56</definedName>
    <definedName name="VAS078_F_Vidutinissvert3AtaskaitinisLaikotarpis">'Forma 9'!$E$61</definedName>
    <definedName name="VAS078_F_Vidutinissvert4AtaskaitinisLaikotarpis">'Forma 9'!$E$79</definedName>
    <definedName name="VAS078_F_Vidutinissvert5AtaskaitinisLaikotarpis">'Forma 9'!$E$92</definedName>
    <definedName name="VAS082_D_Apskaitospriet1">'Forma 12'!$C$24</definedName>
    <definedName name="VAS082_D_Apskaitospriet2">'Forma 12'!$C$47</definedName>
    <definedName name="VAS082_D_Apskaitospriet3">'Forma 12'!$C$70</definedName>
    <definedName name="VAS082_D_Apskaitospriet4">'Forma 12'!$C$92</definedName>
    <definedName name="VAS082_D_Apskaitosveikla1">'Forma 12'!$O$9</definedName>
    <definedName name="VAS082_D_Bendraipaskirs1">'Forma 12'!$C$79</definedName>
    <definedName name="VAS082_D_Geriamojovande1">'Forma 12'!$F$9</definedName>
    <definedName name="VAS082_D_Geriamojovande2">'Forma 12'!$G$9</definedName>
    <definedName name="VAS082_D_Geriamojovande3">'Forma 12'!$H$9</definedName>
    <definedName name="VAS082_D_Irankiaimatavi1">'Forma 12'!$C$25</definedName>
    <definedName name="VAS082_D_Irankiaimatavi2">'Forma 12'!$C$48</definedName>
    <definedName name="VAS082_D_Irankiaimatavi3">'Forma 12'!$C$71</definedName>
    <definedName name="VAS082_D_Irankiaimatavi4">'Forma 12'!$C$93</definedName>
    <definedName name="VAS082_D_Irasyti1">'Forma 12'!$C$30</definedName>
    <definedName name="VAS082_D_Irasyti10">'Forma 12'!$C$98</definedName>
    <definedName name="VAS082_D_Irasyti11">'Forma 12'!$C$99</definedName>
    <definedName name="VAS082_D_Irasyti12">'Forma 12'!$C$100</definedName>
    <definedName name="VAS082_D_Irasyti2">'Forma 12'!$C$31</definedName>
    <definedName name="VAS082_D_Irasyti3">'Forma 12'!$C$32</definedName>
    <definedName name="VAS082_D_Irasyti4">'Forma 12'!$C$53</definedName>
    <definedName name="VAS082_D_Irasyti5">'Forma 12'!$C$54</definedName>
    <definedName name="VAS082_D_Irasyti6">'Forma 12'!$C$55</definedName>
    <definedName name="VAS082_D_Irasyti7">'Forma 12'!$C$76</definedName>
    <definedName name="VAS082_D_Irasyti8">'Forma 12'!$C$77</definedName>
    <definedName name="VAS082_D_Irasyti9">'Forma 12'!$C$78</definedName>
    <definedName name="VAS082_D_Isviso1">'Forma 12'!$D$9</definedName>
    <definedName name="VAS082_D_Isvisogvt1">'Forma 12'!$E$9</definedName>
    <definedName name="VAS082_D_Isvisont1">'Forma 12'!$I$9</definedName>
    <definedName name="VAS082_D_Keliaiaikstele1">'Forma 12'!$C$17</definedName>
    <definedName name="VAS082_D_Keliaiaikstele2">'Forma 12'!$C$40</definedName>
    <definedName name="VAS082_D_Keliaiaikstele3">'Forma 12'!$C$63</definedName>
    <definedName name="VAS082_D_Keliaiaikstele4">'Forma 12'!$C$86</definedName>
    <definedName name="VAS082_D_Kitairanga1">'Forma 12'!$C$90</definedName>
    <definedName name="VAS082_D_Kitareguliuoja1">'Forma 12'!$P$9</definedName>
    <definedName name="VAS082_D_Kitasilgalaiki1">'Forma 12'!$C$29</definedName>
    <definedName name="VAS082_D_Kitasilgalaiki2">'Forma 12'!$C$52</definedName>
    <definedName name="VAS082_D_Kitasilgalaiki3">'Forma 12'!$C$75</definedName>
    <definedName name="VAS082_D_Kitasilgalaiki4">'Forma 12'!$C$97</definedName>
    <definedName name="VAS082_D_Kitasnemateria1">'Forma 12'!$C$14</definedName>
    <definedName name="VAS082_D_Kitasnemateria2">'Forma 12'!$C$37</definedName>
    <definedName name="VAS082_D_Kitasnemateria3">'Forma 12'!$C$60</definedName>
    <definedName name="VAS082_D_Kitasnemateria4">'Forma 12'!$C$83</definedName>
    <definedName name="VAS082_D_Kitiirenginiai1">'Forma 12'!$C$19</definedName>
    <definedName name="VAS082_D_Kitiirenginiai2">'Forma 12'!$C$23</definedName>
    <definedName name="VAS082_D_Kitiirenginiai3">'Forma 12'!$C$42</definedName>
    <definedName name="VAS082_D_Kitiirenginiai4">'Forma 12'!$C$46</definedName>
    <definedName name="VAS082_D_Kitiirenginiai5">'Forma 12'!$C$65</definedName>
    <definedName name="VAS082_D_Kitiirenginiai6">'Forma 12'!$C$69</definedName>
    <definedName name="VAS082_D_Kitiirenginiai7">'Forma 12'!$C$88</definedName>
    <definedName name="VAS082_D_Kitiirenginiai8">'Forma 12'!$C$91</definedName>
    <definedName name="VAS082_D_Kitosreguliuoj1">'Forma 12'!$N$9</definedName>
    <definedName name="VAS082_D_Kitostransport1">'Forma 12'!$C$28</definedName>
    <definedName name="VAS082_D_Kitostransport2">'Forma 12'!$C$51</definedName>
    <definedName name="VAS082_D_Kitostransport3">'Forma 12'!$C$74</definedName>
    <definedName name="VAS082_D_Kitostransport4">'Forma 12'!$C$96</definedName>
    <definedName name="VAS082_D_Kitosveiklosne1">'Forma 12'!$Q$9</definedName>
    <definedName name="VAS082_D_Lengviejiautom1">'Forma 12'!$C$27</definedName>
    <definedName name="VAS082_D_Lengviejiautom2">'Forma 12'!$C$50</definedName>
    <definedName name="VAS082_D_Lengviejiautom3">'Forma 12'!$C$73</definedName>
    <definedName name="VAS082_D_Lengviejiautom4">'Forma 12'!$C$95</definedName>
    <definedName name="VAS082_D_Masinosiriranga1">'Forma 12'!$C$20</definedName>
    <definedName name="VAS082_D_Masinosiriranga2">'Forma 12'!$C$43</definedName>
    <definedName name="VAS082_D_Masinosiriranga3">'Forma 12'!$C$66</definedName>
    <definedName name="VAS082_D_Masinosiriranga4">'Forma 12'!$C$89</definedName>
    <definedName name="VAS082_D_Nematerialusis1">'Forma 12'!$C$11</definedName>
    <definedName name="VAS082_D_Nematerialusis2">'Forma 12'!$C$34</definedName>
    <definedName name="VAS082_D_Nematerialusis3">'Forma 12'!$C$57</definedName>
    <definedName name="VAS082_D_Nematerialusis4">'Forma 12'!$C$80</definedName>
    <definedName name="VAS082_D_Netiesiogiaipa1">'Forma 12'!$C$56</definedName>
    <definedName name="VAS082_D_Nuotekudumblot1">'Forma 12'!$L$9</definedName>
    <definedName name="VAS082_D_Nuotekuirdumbl1">'Forma 12'!$C$22</definedName>
    <definedName name="VAS082_D_Nuotekuirdumbl2">'Forma 12'!$C$45</definedName>
    <definedName name="VAS082_D_Nuotekuirdumbl3">'Forma 12'!$C$68</definedName>
    <definedName name="VAS082_D_Nuotekusurinki1">'Forma 12'!$J$9</definedName>
    <definedName name="VAS082_D_Nuotekuvalymas1">'Forma 12'!$K$9</definedName>
    <definedName name="VAS082_D_Paskirstomasil1">'Forma 12'!$C$10</definedName>
    <definedName name="VAS082_D_Pastataiadmini1">'Forma 12'!$C$16</definedName>
    <definedName name="VAS082_D_Pastataiadmini2">'Forma 12'!$C$39</definedName>
    <definedName name="VAS082_D_Pastataiadmini3">'Forma 12'!$C$62</definedName>
    <definedName name="VAS082_D_Pastataiadmini4">'Forma 12'!$C$85</definedName>
    <definedName name="VAS082_D_Pastataiirstat1">'Forma 12'!$C$15</definedName>
    <definedName name="VAS082_D_Pastataiirstat2">'Forma 12'!$C$38</definedName>
    <definedName name="VAS082_D_Pastataiirstat3">'Forma 12'!$C$61</definedName>
    <definedName name="VAS082_D_Pastataiirstat4">'Forma 12'!$C$84</definedName>
    <definedName name="VAS082_D_Pavirsiniunuot1">'Forma 12'!$M$9</definedName>
    <definedName name="VAS082_D_Specprogramine1">'Forma 12'!$C$13</definedName>
    <definedName name="VAS082_D_Specprogramine2">'Forma 12'!$C$36</definedName>
    <definedName name="VAS082_D_Specprogramine3">'Forma 12'!$C$59</definedName>
    <definedName name="VAS082_D_Specprogramine4">'Forma 12'!$C$82</definedName>
    <definedName name="VAS082_D_Standartinepro1">'Forma 12'!$C$12</definedName>
    <definedName name="VAS082_D_Standartinepro2">'Forma 12'!$C$35</definedName>
    <definedName name="VAS082_D_Standartinepro3">'Forma 12'!$C$58</definedName>
    <definedName name="VAS082_D_Standartinepro4">'Forma 12'!$C$81</definedName>
    <definedName name="VAS082_D_Tiesiogiaipask1">'Forma 12'!$C$33</definedName>
    <definedName name="VAS082_D_Transportoprie1">'Forma 12'!$C$26</definedName>
    <definedName name="VAS082_D_Transportoprie2">'Forma 12'!$C$49</definedName>
    <definedName name="VAS082_D_Transportoprie3">'Forma 12'!$C$72</definedName>
    <definedName name="VAS082_D_Transportoprie4">'Forma 12'!$C$94</definedName>
    <definedName name="VAS082_D_Vamzdynai1">'Forma 12'!$C$18</definedName>
    <definedName name="VAS082_D_Vamzdynai2">'Forma 12'!$C$41</definedName>
    <definedName name="VAS082_D_Vamzdynai3">'Forma 12'!$C$64</definedName>
    <definedName name="VAS082_D_Vamzdynai4">'Forma 12'!$C$87</definedName>
    <definedName name="VAS082_D_Vandenssiurbli1">'Forma 12'!$C$21</definedName>
    <definedName name="VAS082_D_Vandenssiurbli2">'Forma 12'!$C$44</definedName>
    <definedName name="VAS082_D_Vandenssiurbli3">'Forma 12'!$C$67</definedName>
    <definedName name="VAS082_F_Apskaitospriet1Apskaitosveikla1">'Forma 12'!$O$24</definedName>
    <definedName name="VAS082_F_Apskaitospriet1Geriamojovande1">'Forma 12'!$F$24</definedName>
    <definedName name="VAS082_F_Apskaitospriet1Geriamojovande2">'Forma 12'!$G$24</definedName>
    <definedName name="VAS082_F_Apskaitospriet1Geriamojovande3">'Forma 12'!$H$24</definedName>
    <definedName name="VAS082_F_Apskaitospriet1Isviso1">'Forma 12'!$D$24</definedName>
    <definedName name="VAS082_F_Apskaitospriet1Isvisogvt1">'Forma 12'!$E$24</definedName>
    <definedName name="VAS082_F_Apskaitospriet1Isvisont1">'Forma 12'!$I$24</definedName>
    <definedName name="VAS082_F_Apskaitospriet1Kitareguliuoja1">'Forma 12'!$P$24</definedName>
    <definedName name="VAS082_F_Apskaitospriet1Kitosreguliuoj1">'Forma 12'!$N$24</definedName>
    <definedName name="VAS082_F_Apskaitospriet1Kitosveiklosne1">'Forma 12'!$Q$24</definedName>
    <definedName name="VAS082_F_Apskaitospriet1Nuotekudumblot1">'Forma 12'!$L$24</definedName>
    <definedName name="VAS082_F_Apskaitospriet1Nuotekusurinki1">'Forma 12'!$J$24</definedName>
    <definedName name="VAS082_F_Apskaitospriet1Nuotekuvalymas1">'Forma 12'!$K$24</definedName>
    <definedName name="VAS082_F_Apskaitospriet1Pavirsiniunuot1">'Forma 12'!$M$24</definedName>
    <definedName name="VAS082_F_Apskaitospriet2Apskaitosveikla1">'Forma 12'!$O$47</definedName>
    <definedName name="VAS082_F_Apskaitospriet2Geriamojovande1">'Forma 12'!$F$47</definedName>
    <definedName name="VAS082_F_Apskaitospriet2Geriamojovande2">'Forma 12'!$G$47</definedName>
    <definedName name="VAS082_F_Apskaitospriet2Geriamojovande3">'Forma 12'!$H$47</definedName>
    <definedName name="VAS082_F_Apskaitospriet2Isviso1">'Forma 12'!$D$47</definedName>
    <definedName name="VAS082_F_Apskaitospriet2Isvisogvt1">'Forma 12'!$E$47</definedName>
    <definedName name="VAS082_F_Apskaitospriet2Isvisont1">'Forma 12'!$I$47</definedName>
    <definedName name="VAS082_F_Apskaitospriet2Kitareguliuoja1">'Forma 12'!$P$47</definedName>
    <definedName name="VAS082_F_Apskaitospriet2Kitosreguliuoj1">'Forma 12'!$N$47</definedName>
    <definedName name="VAS082_F_Apskaitospriet2Kitosveiklosne1">'Forma 12'!$Q$47</definedName>
    <definedName name="VAS082_F_Apskaitospriet2Nuotekudumblot1">'Forma 12'!$L$47</definedName>
    <definedName name="VAS082_F_Apskaitospriet2Nuotekusurinki1">'Forma 12'!$J$47</definedName>
    <definedName name="VAS082_F_Apskaitospriet2Nuotekuvalymas1">'Forma 12'!$K$47</definedName>
    <definedName name="VAS082_F_Apskaitospriet2Pavirsiniunuot1">'Forma 12'!$M$47</definedName>
    <definedName name="VAS082_F_Apskaitospriet3Apskaitosveikla1">'Forma 12'!$O$70</definedName>
    <definedName name="VAS082_F_Apskaitospriet3Geriamojovande1">'Forma 12'!$F$70</definedName>
    <definedName name="VAS082_F_Apskaitospriet3Geriamojovande2">'Forma 12'!$G$70</definedName>
    <definedName name="VAS082_F_Apskaitospriet3Geriamojovande3">'Forma 12'!$H$70</definedName>
    <definedName name="VAS082_F_Apskaitospriet3Isviso1">'Forma 12'!$D$70</definedName>
    <definedName name="VAS082_F_Apskaitospriet3Isvisogvt1">'Forma 12'!$E$70</definedName>
    <definedName name="VAS082_F_Apskaitospriet3Isvisont1">'Forma 12'!$I$70</definedName>
    <definedName name="VAS082_F_Apskaitospriet3Kitareguliuoja1">'Forma 12'!$P$70</definedName>
    <definedName name="VAS082_F_Apskaitospriet3Kitosreguliuoj1">'Forma 12'!$N$70</definedName>
    <definedName name="VAS082_F_Apskaitospriet3Kitosveiklosne1">'Forma 12'!$Q$70</definedName>
    <definedName name="VAS082_F_Apskaitospriet3Nuotekudumblot1">'Forma 12'!$L$70</definedName>
    <definedName name="VAS082_F_Apskaitospriet3Nuotekusurinki1">'Forma 12'!$J$70</definedName>
    <definedName name="VAS082_F_Apskaitospriet3Nuotekuvalymas1">'Forma 12'!$K$70</definedName>
    <definedName name="VAS082_F_Apskaitospriet3Pavirsiniunuot1">'Forma 12'!$M$70</definedName>
    <definedName name="VAS082_F_Apskaitospriet4Apskaitosveikla1">'Forma 12'!$O$92</definedName>
    <definedName name="VAS082_F_Apskaitospriet4Geriamojovande1">'Forma 12'!$F$92</definedName>
    <definedName name="VAS082_F_Apskaitospriet4Geriamojovande2">'Forma 12'!$G$92</definedName>
    <definedName name="VAS082_F_Apskaitospriet4Geriamojovande3">'Forma 12'!$H$92</definedName>
    <definedName name="VAS082_F_Apskaitospriet4Isviso1">'Forma 12'!$D$92</definedName>
    <definedName name="VAS082_F_Apskaitospriet4Isvisogvt1">'Forma 12'!$E$92</definedName>
    <definedName name="VAS082_F_Apskaitospriet4Isvisont1">'Forma 12'!$I$92</definedName>
    <definedName name="VAS082_F_Apskaitospriet4Kitareguliuoja1">'Forma 12'!$P$92</definedName>
    <definedName name="VAS082_F_Apskaitospriet4Kitosreguliuoj1">'Forma 12'!$N$92</definedName>
    <definedName name="VAS082_F_Apskaitospriet4Kitosveiklosne1">'Forma 12'!$Q$92</definedName>
    <definedName name="VAS082_F_Apskaitospriet4Nuotekudumblot1">'Forma 12'!$L$92</definedName>
    <definedName name="VAS082_F_Apskaitospriet4Nuotekusurinki1">'Forma 12'!$J$92</definedName>
    <definedName name="VAS082_F_Apskaitospriet4Nuotekuvalymas1">'Forma 12'!$K$92</definedName>
    <definedName name="VAS082_F_Apskaitospriet4Pavirsiniunuot1">'Forma 12'!$M$92</definedName>
    <definedName name="VAS082_F_Bendraipaskirs1Apskaitosveikla1">'Forma 12'!$O$79</definedName>
    <definedName name="VAS082_F_Bendraipaskirs1Geriamojovande1">'Forma 12'!$F$79</definedName>
    <definedName name="VAS082_F_Bendraipaskirs1Geriamojovande2">'Forma 12'!$G$79</definedName>
    <definedName name="VAS082_F_Bendraipaskirs1Geriamojovande3">'Forma 12'!$H$79</definedName>
    <definedName name="VAS082_F_Bendraipaskirs1Isviso1">'Forma 12'!$D$79</definedName>
    <definedName name="VAS082_F_Bendraipaskirs1Isvisogvt1">'Forma 12'!$E$79</definedName>
    <definedName name="VAS082_F_Bendraipaskirs1Isvisont1">'Forma 12'!$I$79</definedName>
    <definedName name="VAS082_F_Bendraipaskirs1Kitareguliuoja1">'Forma 12'!$P$79</definedName>
    <definedName name="VAS082_F_Bendraipaskirs1Kitosreguliuoj1">'Forma 12'!$N$79</definedName>
    <definedName name="VAS082_F_Bendraipaskirs1Kitosveiklosne1">'Forma 12'!$Q$79</definedName>
    <definedName name="VAS082_F_Bendraipaskirs1Nuotekudumblot1">'Forma 12'!$L$79</definedName>
    <definedName name="VAS082_F_Bendraipaskirs1Nuotekusurinki1">'Forma 12'!$J$79</definedName>
    <definedName name="VAS082_F_Bendraipaskirs1Nuotekuvalymas1">'Forma 12'!$K$79</definedName>
    <definedName name="VAS082_F_Bendraipaskirs1Pavirsiniunuot1">'Forma 12'!$M$79</definedName>
    <definedName name="VAS082_F_Irankiaimatavi1Apskaitosveikla1">'Forma 12'!$O$25</definedName>
    <definedName name="VAS082_F_Irankiaimatavi1Geriamojovande1">'Forma 12'!$F$25</definedName>
    <definedName name="VAS082_F_Irankiaimatavi1Geriamojovande2">'Forma 12'!$G$25</definedName>
    <definedName name="VAS082_F_Irankiaimatavi1Geriamojovande3">'Forma 12'!$H$25</definedName>
    <definedName name="VAS082_F_Irankiaimatavi1Isviso1">'Forma 12'!$D$25</definedName>
    <definedName name="VAS082_F_Irankiaimatavi1Isvisogvt1">'Forma 12'!$E$25</definedName>
    <definedName name="VAS082_F_Irankiaimatavi1Isvisont1">'Forma 12'!$I$25</definedName>
    <definedName name="VAS082_F_Irankiaimatavi1Kitareguliuoja1">'Forma 12'!$P$25</definedName>
    <definedName name="VAS082_F_Irankiaimatavi1Kitosreguliuoj1">'Forma 12'!$N$25</definedName>
    <definedName name="VAS082_F_Irankiaimatavi1Kitosveiklosne1">'Forma 12'!$Q$25</definedName>
    <definedName name="VAS082_F_Irankiaimatavi1Nuotekudumblot1">'Forma 12'!$L$25</definedName>
    <definedName name="VAS082_F_Irankiaimatavi1Nuotekusurinki1">'Forma 12'!$J$25</definedName>
    <definedName name="VAS082_F_Irankiaimatavi1Nuotekuvalymas1">'Forma 12'!$K$25</definedName>
    <definedName name="VAS082_F_Irankiaimatavi1Pavirsiniunuot1">'Forma 12'!$M$25</definedName>
    <definedName name="VAS082_F_Irankiaimatavi2Apskaitosveikla1">'Forma 12'!$O$48</definedName>
    <definedName name="VAS082_F_Irankiaimatavi2Geriamojovande1">'Forma 12'!$F$48</definedName>
    <definedName name="VAS082_F_Irankiaimatavi2Geriamojovande2">'Forma 12'!$G$48</definedName>
    <definedName name="VAS082_F_Irankiaimatavi2Geriamojovande3">'Forma 12'!$H$48</definedName>
    <definedName name="VAS082_F_Irankiaimatavi2Isviso1">'Forma 12'!$D$48</definedName>
    <definedName name="VAS082_F_Irankiaimatavi2Isvisogvt1">'Forma 12'!$E$48</definedName>
    <definedName name="VAS082_F_Irankiaimatavi2Isvisont1">'Forma 12'!$I$48</definedName>
    <definedName name="VAS082_F_Irankiaimatavi2Kitareguliuoja1">'Forma 12'!$P$48</definedName>
    <definedName name="VAS082_F_Irankiaimatavi2Kitosreguliuoj1">'Forma 12'!$N$48</definedName>
    <definedName name="VAS082_F_Irankiaimatavi2Kitosveiklosne1">'Forma 12'!$Q$48</definedName>
    <definedName name="VAS082_F_Irankiaimatavi2Nuotekudumblot1">'Forma 12'!$L$48</definedName>
    <definedName name="VAS082_F_Irankiaimatavi2Nuotekusurinki1">'Forma 12'!$J$48</definedName>
    <definedName name="VAS082_F_Irankiaimatavi2Nuotekuvalymas1">'Forma 12'!$K$48</definedName>
    <definedName name="VAS082_F_Irankiaimatavi2Pavirsiniunuot1">'Forma 12'!$M$48</definedName>
    <definedName name="VAS082_F_Irankiaimatavi3Apskaitosveikla1">'Forma 12'!$O$71</definedName>
    <definedName name="VAS082_F_Irankiaimatavi3Geriamojovande1">'Forma 12'!$F$71</definedName>
    <definedName name="VAS082_F_Irankiaimatavi3Geriamojovande2">'Forma 12'!$G$71</definedName>
    <definedName name="VAS082_F_Irankiaimatavi3Geriamojovande3">'Forma 12'!$H$71</definedName>
    <definedName name="VAS082_F_Irankiaimatavi3Isviso1">'Forma 12'!$D$71</definedName>
    <definedName name="VAS082_F_Irankiaimatavi3Isvisogvt1">'Forma 12'!$E$71</definedName>
    <definedName name="VAS082_F_Irankiaimatavi3Isvisont1">'Forma 12'!$I$71</definedName>
    <definedName name="VAS082_F_Irankiaimatavi3Kitareguliuoja1">'Forma 12'!$P$71</definedName>
    <definedName name="VAS082_F_Irankiaimatavi3Kitosreguliuoj1">'Forma 12'!$N$71</definedName>
    <definedName name="VAS082_F_Irankiaimatavi3Kitosveiklosne1">'Forma 12'!$Q$71</definedName>
    <definedName name="VAS082_F_Irankiaimatavi3Nuotekudumblot1">'Forma 12'!$L$71</definedName>
    <definedName name="VAS082_F_Irankiaimatavi3Nuotekusurinki1">'Forma 12'!$J$71</definedName>
    <definedName name="VAS082_F_Irankiaimatavi3Nuotekuvalymas1">'Forma 12'!$K$71</definedName>
    <definedName name="VAS082_F_Irankiaimatavi3Pavirsiniunuot1">'Forma 12'!$M$71</definedName>
    <definedName name="VAS082_F_Irankiaimatavi4Apskaitosveikla1">'Forma 12'!$O$93</definedName>
    <definedName name="VAS082_F_Irankiaimatavi4Geriamojovande1">'Forma 12'!$F$93</definedName>
    <definedName name="VAS082_F_Irankiaimatavi4Geriamojovande2">'Forma 12'!$G$93</definedName>
    <definedName name="VAS082_F_Irankiaimatavi4Geriamojovande3">'Forma 12'!$H$93</definedName>
    <definedName name="VAS082_F_Irankiaimatavi4Isviso1">'Forma 12'!$D$93</definedName>
    <definedName name="VAS082_F_Irankiaimatavi4Isvisogvt1">'Forma 12'!$E$93</definedName>
    <definedName name="VAS082_F_Irankiaimatavi4Isvisont1">'Forma 12'!$I$93</definedName>
    <definedName name="VAS082_F_Irankiaimatavi4Kitareguliuoja1">'Forma 12'!$P$93</definedName>
    <definedName name="VAS082_F_Irankiaimatavi4Kitosreguliuoj1">'Forma 12'!$N$93</definedName>
    <definedName name="VAS082_F_Irankiaimatavi4Kitosveiklosne1">'Forma 12'!$Q$93</definedName>
    <definedName name="VAS082_F_Irankiaimatavi4Nuotekudumblot1">'Forma 12'!$L$93</definedName>
    <definedName name="VAS082_F_Irankiaimatavi4Nuotekusurinki1">'Forma 12'!$J$93</definedName>
    <definedName name="VAS082_F_Irankiaimatavi4Nuotekuvalymas1">'Forma 12'!$K$93</definedName>
    <definedName name="VAS082_F_Irankiaimatavi4Pavirsiniunuot1">'Forma 12'!$M$93</definedName>
    <definedName name="VAS082_F_Irasyti10Apskaitosveikla1">'Forma 12'!$O$98</definedName>
    <definedName name="VAS082_F_Irasyti10Geriamojovande1">'Forma 12'!$F$98</definedName>
    <definedName name="VAS082_F_Irasyti10Geriamojovande2">'Forma 12'!$G$98</definedName>
    <definedName name="VAS082_F_Irasyti10Geriamojovande3">'Forma 12'!$H$98</definedName>
    <definedName name="VAS082_F_Irasyti10Isviso1">'Forma 12'!$D$98</definedName>
    <definedName name="VAS082_F_Irasyti10Isvisogvt1">'Forma 12'!$E$98</definedName>
    <definedName name="VAS082_F_Irasyti10Isvisont1">'Forma 12'!$I$98</definedName>
    <definedName name="VAS082_F_Irasyti10Kitareguliuoja1">'Forma 12'!$P$98</definedName>
    <definedName name="VAS082_F_Irasyti10Kitosreguliuoj1">'Forma 12'!$N$98</definedName>
    <definedName name="VAS082_F_Irasyti10Kitosveiklosne1">'Forma 12'!$Q$98</definedName>
    <definedName name="VAS082_F_Irasyti10Nuotekudumblot1">'Forma 12'!$L$98</definedName>
    <definedName name="VAS082_F_Irasyti10Nuotekusurinki1">'Forma 12'!$J$98</definedName>
    <definedName name="VAS082_F_Irasyti10Nuotekuvalymas1">'Forma 12'!$K$98</definedName>
    <definedName name="VAS082_F_Irasyti10Pavirsiniunuot1">'Forma 12'!$M$98</definedName>
    <definedName name="VAS082_F_Irasyti11Apskaitosveikla1">'Forma 12'!$O$99</definedName>
    <definedName name="VAS082_F_Irasyti11Geriamojovande1">'Forma 12'!$F$99</definedName>
    <definedName name="VAS082_F_Irasyti11Geriamojovande2">'Forma 12'!$G$99</definedName>
    <definedName name="VAS082_F_Irasyti11Geriamojovande3">'Forma 12'!$H$99</definedName>
    <definedName name="VAS082_F_Irasyti11Isviso1">'Forma 12'!$D$99</definedName>
    <definedName name="VAS082_F_Irasyti11Isvisogvt1">'Forma 12'!$E$99</definedName>
    <definedName name="VAS082_F_Irasyti11Isvisont1">'Forma 12'!$I$99</definedName>
    <definedName name="VAS082_F_Irasyti11Kitareguliuoja1">'Forma 12'!$P$99</definedName>
    <definedName name="VAS082_F_Irasyti11Kitosreguliuoj1">'Forma 12'!$N$99</definedName>
    <definedName name="VAS082_F_Irasyti11Kitosveiklosne1">'Forma 12'!$Q$99</definedName>
    <definedName name="VAS082_F_Irasyti11Nuotekudumblot1">'Forma 12'!$L$99</definedName>
    <definedName name="VAS082_F_Irasyti11Nuotekusurinki1">'Forma 12'!$J$99</definedName>
    <definedName name="VAS082_F_Irasyti11Nuotekuvalymas1">'Forma 12'!$K$99</definedName>
    <definedName name="VAS082_F_Irasyti11Pavirsiniunuot1">'Forma 12'!$M$99</definedName>
    <definedName name="VAS082_F_Irasyti12Apskaitosveikla1">'Forma 12'!$O$100</definedName>
    <definedName name="VAS082_F_Irasyti12Geriamojovande1">'Forma 12'!$F$100</definedName>
    <definedName name="VAS082_F_Irasyti12Geriamojovande2">'Forma 12'!$G$100</definedName>
    <definedName name="VAS082_F_Irasyti12Geriamojovande3">'Forma 12'!$H$100</definedName>
    <definedName name="VAS082_F_Irasyti12Isviso1">'Forma 12'!$D$100</definedName>
    <definedName name="VAS082_F_Irasyti12Isvisogvt1">'Forma 12'!$E$100</definedName>
    <definedName name="VAS082_F_Irasyti12Isvisont1">'Forma 12'!$I$100</definedName>
    <definedName name="VAS082_F_Irasyti12Kitareguliuoja1">'Forma 12'!$P$100</definedName>
    <definedName name="VAS082_F_Irasyti12Kitosreguliuoj1">'Forma 12'!$N$100</definedName>
    <definedName name="VAS082_F_Irasyti12Kitosveiklosne1">'Forma 12'!$Q$100</definedName>
    <definedName name="VAS082_F_Irasyti12Nuotekudumblot1">'Forma 12'!$L$100</definedName>
    <definedName name="VAS082_F_Irasyti12Nuotekusurinki1">'Forma 12'!$J$100</definedName>
    <definedName name="VAS082_F_Irasyti12Nuotekuvalymas1">'Forma 12'!$K$100</definedName>
    <definedName name="VAS082_F_Irasyti12Pavirsiniunuot1">'Forma 12'!$M$100</definedName>
    <definedName name="VAS082_F_Irasyti1Apskaitosveikla1">'Forma 12'!$O$30</definedName>
    <definedName name="VAS082_F_Irasyti1Geriamojovande1">'Forma 12'!$F$30</definedName>
    <definedName name="VAS082_F_Irasyti1Geriamojovande2">'Forma 12'!$G$30</definedName>
    <definedName name="VAS082_F_Irasyti1Geriamojovande3">'Forma 12'!$H$30</definedName>
    <definedName name="VAS082_F_Irasyti1Isviso1">'Forma 12'!$D$30</definedName>
    <definedName name="VAS082_F_Irasyti1Isvisogvt1">'Forma 12'!$E$30</definedName>
    <definedName name="VAS082_F_Irasyti1Isvisont1">'Forma 12'!$I$30</definedName>
    <definedName name="VAS082_F_Irasyti1Kitareguliuoja1">'Forma 12'!$P$30</definedName>
    <definedName name="VAS082_F_Irasyti1Kitosreguliuoj1">'Forma 12'!$N$30</definedName>
    <definedName name="VAS082_F_Irasyti1Kitosveiklosne1">'Forma 12'!$Q$30</definedName>
    <definedName name="VAS082_F_Irasyti1Nuotekudumblot1">'Forma 12'!$L$30</definedName>
    <definedName name="VAS082_F_Irasyti1Nuotekusurinki1">'Forma 12'!$J$30</definedName>
    <definedName name="VAS082_F_Irasyti1Nuotekuvalymas1">'Forma 12'!$K$30</definedName>
    <definedName name="VAS082_F_Irasyti1Pavirsiniunuot1">'Forma 12'!$M$30</definedName>
    <definedName name="VAS082_F_Irasyti2Apskaitosveikla1">'Forma 12'!$O$31</definedName>
    <definedName name="VAS082_F_Irasyti2Geriamojovande1">'Forma 12'!$F$31</definedName>
    <definedName name="VAS082_F_Irasyti2Geriamojovande2">'Forma 12'!$G$31</definedName>
    <definedName name="VAS082_F_Irasyti2Geriamojovande3">'Forma 12'!$H$31</definedName>
    <definedName name="VAS082_F_Irasyti2Isviso1">'Forma 12'!$D$31</definedName>
    <definedName name="VAS082_F_Irasyti2Isvisogvt1">'Forma 12'!$E$31</definedName>
    <definedName name="VAS082_F_Irasyti2Isvisont1">'Forma 12'!$I$31</definedName>
    <definedName name="VAS082_F_Irasyti2Kitareguliuoja1">'Forma 12'!$P$31</definedName>
    <definedName name="VAS082_F_Irasyti2Kitosreguliuoj1">'Forma 12'!$N$31</definedName>
    <definedName name="VAS082_F_Irasyti2Kitosveiklosne1">'Forma 12'!$Q$31</definedName>
    <definedName name="VAS082_F_Irasyti2Nuotekudumblot1">'Forma 12'!$L$31</definedName>
    <definedName name="VAS082_F_Irasyti2Nuotekusurinki1">'Forma 12'!$J$31</definedName>
    <definedName name="VAS082_F_Irasyti2Nuotekuvalymas1">'Forma 12'!$K$31</definedName>
    <definedName name="VAS082_F_Irasyti2Pavirsiniunuot1">'Forma 12'!$M$31</definedName>
    <definedName name="VAS082_F_Irasyti3Apskaitosveikla1">'Forma 12'!$O$32</definedName>
    <definedName name="VAS082_F_Irasyti3Geriamojovande1">'Forma 12'!$F$32</definedName>
    <definedName name="VAS082_F_Irasyti3Geriamojovande2">'Forma 12'!$G$32</definedName>
    <definedName name="VAS082_F_Irasyti3Geriamojovande3">'Forma 12'!$H$32</definedName>
    <definedName name="VAS082_F_Irasyti3Isviso1">'Forma 12'!$D$32</definedName>
    <definedName name="VAS082_F_Irasyti3Isvisogvt1">'Forma 12'!$E$32</definedName>
    <definedName name="VAS082_F_Irasyti3Isvisont1">'Forma 12'!$I$32</definedName>
    <definedName name="VAS082_F_Irasyti3Kitareguliuoja1">'Forma 12'!$P$32</definedName>
    <definedName name="VAS082_F_Irasyti3Kitosreguliuoj1">'Forma 12'!$N$32</definedName>
    <definedName name="VAS082_F_Irasyti3Kitosveiklosne1">'Forma 12'!$Q$32</definedName>
    <definedName name="VAS082_F_Irasyti3Nuotekudumblot1">'Forma 12'!$L$32</definedName>
    <definedName name="VAS082_F_Irasyti3Nuotekusurinki1">'Forma 12'!$J$32</definedName>
    <definedName name="VAS082_F_Irasyti3Nuotekuvalymas1">'Forma 12'!$K$32</definedName>
    <definedName name="VAS082_F_Irasyti3Pavirsiniunuot1">'Forma 12'!$M$32</definedName>
    <definedName name="VAS082_F_Irasyti4Apskaitosveikla1">'Forma 12'!$O$53</definedName>
    <definedName name="VAS082_F_Irasyti4Geriamojovande1">'Forma 12'!$F$53</definedName>
    <definedName name="VAS082_F_Irasyti4Geriamojovande2">'Forma 12'!$G$53</definedName>
    <definedName name="VAS082_F_Irasyti4Geriamojovande3">'Forma 12'!$H$53</definedName>
    <definedName name="VAS082_F_Irasyti4Isviso1">'Forma 12'!$D$53</definedName>
    <definedName name="VAS082_F_Irasyti4Isvisogvt1">'Forma 12'!$E$53</definedName>
    <definedName name="VAS082_F_Irasyti4Isvisont1">'Forma 12'!$I$53</definedName>
    <definedName name="VAS082_F_Irasyti4Kitareguliuoja1">'Forma 12'!$P$53</definedName>
    <definedName name="VAS082_F_Irasyti4Kitosreguliuoj1">'Forma 12'!$N$53</definedName>
    <definedName name="VAS082_F_Irasyti4Kitosveiklosne1">'Forma 12'!$Q$53</definedName>
    <definedName name="VAS082_F_Irasyti4Nuotekudumblot1">'Forma 12'!$L$53</definedName>
    <definedName name="VAS082_F_Irasyti4Nuotekusurinki1">'Forma 12'!$J$53</definedName>
    <definedName name="VAS082_F_Irasyti4Nuotekuvalymas1">'Forma 12'!$K$53</definedName>
    <definedName name="VAS082_F_Irasyti4Pavirsiniunuot1">'Forma 12'!$M$53</definedName>
    <definedName name="VAS082_F_Irasyti5Apskaitosveikla1">'Forma 12'!$O$54</definedName>
    <definedName name="VAS082_F_Irasyti5Geriamojovande1">'Forma 12'!$F$54</definedName>
    <definedName name="VAS082_F_Irasyti5Geriamojovande2">'Forma 12'!$G$54</definedName>
    <definedName name="VAS082_F_Irasyti5Geriamojovande3">'Forma 12'!$H$54</definedName>
    <definedName name="VAS082_F_Irasyti5Isviso1">'Forma 12'!$D$54</definedName>
    <definedName name="VAS082_F_Irasyti5Isvisogvt1">'Forma 12'!$E$54</definedName>
    <definedName name="VAS082_F_Irasyti5Isvisont1">'Forma 12'!$I$54</definedName>
    <definedName name="VAS082_F_Irasyti5Kitareguliuoja1">'Forma 12'!$P$54</definedName>
    <definedName name="VAS082_F_Irasyti5Kitosreguliuoj1">'Forma 12'!$N$54</definedName>
    <definedName name="VAS082_F_Irasyti5Kitosveiklosne1">'Forma 12'!$Q$54</definedName>
    <definedName name="VAS082_F_Irasyti5Nuotekudumblot1">'Forma 12'!$L$54</definedName>
    <definedName name="VAS082_F_Irasyti5Nuotekusurinki1">'Forma 12'!$J$54</definedName>
    <definedName name="VAS082_F_Irasyti5Nuotekuvalymas1">'Forma 12'!$K$54</definedName>
    <definedName name="VAS082_F_Irasyti5Pavirsiniunuot1">'Forma 12'!$M$54</definedName>
    <definedName name="VAS082_F_Irasyti6Apskaitosveikla1">'Forma 12'!$O$55</definedName>
    <definedName name="VAS082_F_Irasyti6Geriamojovande1">'Forma 12'!$F$55</definedName>
    <definedName name="VAS082_F_Irasyti6Geriamojovande2">'Forma 12'!$G$55</definedName>
    <definedName name="VAS082_F_Irasyti6Geriamojovande3">'Forma 12'!$H$55</definedName>
    <definedName name="VAS082_F_Irasyti6Isviso1">'Forma 12'!$D$55</definedName>
    <definedName name="VAS082_F_Irasyti6Isvisogvt1">'Forma 12'!$E$55</definedName>
    <definedName name="VAS082_F_Irasyti6Isvisont1">'Forma 12'!$I$55</definedName>
    <definedName name="VAS082_F_Irasyti6Kitareguliuoja1">'Forma 12'!$P$55</definedName>
    <definedName name="VAS082_F_Irasyti6Kitosreguliuoj1">'Forma 12'!$N$55</definedName>
    <definedName name="VAS082_F_Irasyti6Kitosveiklosne1">'Forma 12'!$Q$55</definedName>
    <definedName name="VAS082_F_Irasyti6Nuotekudumblot1">'Forma 12'!$L$55</definedName>
    <definedName name="VAS082_F_Irasyti6Nuotekusurinki1">'Forma 12'!$J$55</definedName>
    <definedName name="VAS082_F_Irasyti6Nuotekuvalymas1">'Forma 12'!$K$55</definedName>
    <definedName name="VAS082_F_Irasyti6Pavirsiniunuot1">'Forma 12'!$M$55</definedName>
    <definedName name="VAS082_F_Irasyti7Apskaitosveikla1">'Forma 12'!$O$76</definedName>
    <definedName name="VAS082_F_Irasyti7Geriamojovande1">'Forma 12'!$F$76</definedName>
    <definedName name="VAS082_F_Irasyti7Geriamojovande2">'Forma 12'!$G$76</definedName>
    <definedName name="VAS082_F_Irasyti7Geriamojovande3">'Forma 12'!$H$76</definedName>
    <definedName name="VAS082_F_Irasyti7Isviso1">'Forma 12'!$D$76</definedName>
    <definedName name="VAS082_F_Irasyti7Isvisogvt1">'Forma 12'!$E$76</definedName>
    <definedName name="VAS082_F_Irasyti7Isvisont1">'Forma 12'!$I$76</definedName>
    <definedName name="VAS082_F_Irasyti7Kitareguliuoja1">'Forma 12'!$P$76</definedName>
    <definedName name="VAS082_F_Irasyti7Kitosreguliuoj1">'Forma 12'!$N$76</definedName>
    <definedName name="VAS082_F_Irasyti7Kitosveiklosne1">'Forma 12'!$Q$76</definedName>
    <definedName name="VAS082_F_Irasyti7Nuotekudumblot1">'Forma 12'!$L$76</definedName>
    <definedName name="VAS082_F_Irasyti7Nuotekusurinki1">'Forma 12'!$J$76</definedName>
    <definedName name="VAS082_F_Irasyti7Nuotekuvalymas1">'Forma 12'!$K$76</definedName>
    <definedName name="VAS082_F_Irasyti7Pavirsiniunuot1">'Forma 12'!$M$76</definedName>
    <definedName name="VAS082_F_Irasyti8Apskaitosveikla1">'Forma 12'!$O$77</definedName>
    <definedName name="VAS082_F_Irasyti8Geriamojovande1">'Forma 12'!$F$77</definedName>
    <definedName name="VAS082_F_Irasyti8Geriamojovande2">'Forma 12'!$G$77</definedName>
    <definedName name="VAS082_F_Irasyti8Geriamojovande3">'Forma 12'!$H$77</definedName>
    <definedName name="VAS082_F_Irasyti8Isviso1">'Forma 12'!$D$77</definedName>
    <definedName name="VAS082_F_Irasyti8Isvisogvt1">'Forma 12'!$E$77</definedName>
    <definedName name="VAS082_F_Irasyti8Isvisont1">'Forma 12'!$I$77</definedName>
    <definedName name="VAS082_F_Irasyti8Kitareguliuoja1">'Forma 12'!$P$77</definedName>
    <definedName name="VAS082_F_Irasyti8Kitosreguliuoj1">'Forma 12'!$N$77</definedName>
    <definedName name="VAS082_F_Irasyti8Kitosveiklosne1">'Forma 12'!$Q$77</definedName>
    <definedName name="VAS082_F_Irasyti8Nuotekudumblot1">'Forma 12'!$L$77</definedName>
    <definedName name="VAS082_F_Irasyti8Nuotekusurinki1">'Forma 12'!$J$77</definedName>
    <definedName name="VAS082_F_Irasyti8Nuotekuvalymas1">'Forma 12'!$K$77</definedName>
    <definedName name="VAS082_F_Irasyti8Pavirsiniunuot1">'Forma 12'!$M$77</definedName>
    <definedName name="VAS082_F_Irasyti9Apskaitosveikla1">'Forma 12'!$O$78</definedName>
    <definedName name="VAS082_F_Irasyti9Geriamojovande1">'Forma 12'!$F$78</definedName>
    <definedName name="VAS082_F_Irasyti9Geriamojovande2">'Forma 12'!$G$78</definedName>
    <definedName name="VAS082_F_Irasyti9Geriamojovande3">'Forma 12'!$H$78</definedName>
    <definedName name="VAS082_F_Irasyti9Isviso1">'Forma 12'!$D$78</definedName>
    <definedName name="VAS082_F_Irasyti9Isvisogvt1">'Forma 12'!$E$78</definedName>
    <definedName name="VAS082_F_Irasyti9Isvisont1">'Forma 12'!$I$78</definedName>
    <definedName name="VAS082_F_Irasyti9Kitareguliuoja1">'Forma 12'!$P$78</definedName>
    <definedName name="VAS082_F_Irasyti9Kitosreguliuoj1">'Forma 12'!$N$78</definedName>
    <definedName name="VAS082_F_Irasyti9Kitosveiklosne1">'Forma 12'!$Q$78</definedName>
    <definedName name="VAS082_F_Irasyti9Nuotekudumblot1">'Forma 12'!$L$78</definedName>
    <definedName name="VAS082_F_Irasyti9Nuotekusurinki1">'Forma 12'!$J$78</definedName>
    <definedName name="VAS082_F_Irasyti9Nuotekuvalymas1">'Forma 12'!$K$78</definedName>
    <definedName name="VAS082_F_Irasyti9Pavirsiniunuot1">'Forma 12'!$M$78</definedName>
    <definedName name="VAS082_F_Keliaiaikstele1Apskaitosveikla1">'Forma 12'!$O$17</definedName>
    <definedName name="VAS082_F_Keliaiaikstele1Geriamojovande1">'Forma 12'!$F$17</definedName>
    <definedName name="VAS082_F_Keliaiaikstele1Geriamojovande2">'Forma 12'!$G$17</definedName>
    <definedName name="VAS082_F_Keliaiaikstele1Geriamojovande3">'Forma 12'!$H$17</definedName>
    <definedName name="VAS082_F_Keliaiaikstele1Isviso1">'Forma 12'!$D$17</definedName>
    <definedName name="VAS082_F_Keliaiaikstele1Isvisogvt1">'Forma 12'!$E$17</definedName>
    <definedName name="VAS082_F_Keliaiaikstele1Isvisont1">'Forma 12'!$I$17</definedName>
    <definedName name="VAS082_F_Keliaiaikstele1Kitareguliuoja1">'Forma 12'!$P$17</definedName>
    <definedName name="VAS082_F_Keliaiaikstele1Kitosreguliuoj1">'Forma 12'!$N$17</definedName>
    <definedName name="VAS082_F_Keliaiaikstele1Kitosveiklosne1">'Forma 12'!$Q$17</definedName>
    <definedName name="VAS082_F_Keliaiaikstele1Nuotekudumblot1">'Forma 12'!$L$17</definedName>
    <definedName name="VAS082_F_Keliaiaikstele1Nuotekusurinki1">'Forma 12'!$J$17</definedName>
    <definedName name="VAS082_F_Keliaiaikstele1Nuotekuvalymas1">'Forma 12'!$K$17</definedName>
    <definedName name="VAS082_F_Keliaiaikstele1Pavirsiniunuot1">'Forma 12'!$M$17</definedName>
    <definedName name="VAS082_F_Keliaiaikstele2Apskaitosveikla1">'Forma 12'!$O$40</definedName>
    <definedName name="VAS082_F_Keliaiaikstele2Geriamojovande1">'Forma 12'!$F$40</definedName>
    <definedName name="VAS082_F_Keliaiaikstele2Geriamojovande2">'Forma 12'!$G$40</definedName>
    <definedName name="VAS082_F_Keliaiaikstele2Geriamojovande3">'Forma 12'!$H$40</definedName>
    <definedName name="VAS082_F_Keliaiaikstele2Isviso1">'Forma 12'!$D$40</definedName>
    <definedName name="VAS082_F_Keliaiaikstele2Isvisogvt1">'Forma 12'!$E$40</definedName>
    <definedName name="VAS082_F_Keliaiaikstele2Isvisont1">'Forma 12'!$I$40</definedName>
    <definedName name="VAS082_F_Keliaiaikstele2Kitareguliuoja1">'Forma 12'!$P$40</definedName>
    <definedName name="VAS082_F_Keliaiaikstele2Kitosreguliuoj1">'Forma 12'!$N$40</definedName>
    <definedName name="VAS082_F_Keliaiaikstele2Kitosveiklosne1">'Forma 12'!$Q$40</definedName>
    <definedName name="VAS082_F_Keliaiaikstele2Nuotekudumblot1">'Forma 12'!$L$40</definedName>
    <definedName name="VAS082_F_Keliaiaikstele2Nuotekusurinki1">'Forma 12'!$J$40</definedName>
    <definedName name="VAS082_F_Keliaiaikstele2Nuotekuvalymas1">'Forma 12'!$K$40</definedName>
    <definedName name="VAS082_F_Keliaiaikstele2Pavirsiniunuot1">'Forma 12'!$M$40</definedName>
    <definedName name="VAS082_F_Keliaiaikstele3Apskaitosveikla1">'Forma 12'!$O$63</definedName>
    <definedName name="VAS082_F_Keliaiaikstele3Geriamojovande1">'Forma 12'!$F$63</definedName>
    <definedName name="VAS082_F_Keliaiaikstele3Geriamojovande2">'Forma 12'!$G$63</definedName>
    <definedName name="VAS082_F_Keliaiaikstele3Geriamojovande3">'Forma 12'!$H$63</definedName>
    <definedName name="VAS082_F_Keliaiaikstele3Isviso1">'Forma 12'!$D$63</definedName>
    <definedName name="VAS082_F_Keliaiaikstele3Isvisogvt1">'Forma 12'!$E$63</definedName>
    <definedName name="VAS082_F_Keliaiaikstele3Isvisont1">'Forma 12'!$I$63</definedName>
    <definedName name="VAS082_F_Keliaiaikstele3Kitareguliuoja1">'Forma 12'!$P$63</definedName>
    <definedName name="VAS082_F_Keliaiaikstele3Kitosreguliuoj1">'Forma 12'!$N$63</definedName>
    <definedName name="VAS082_F_Keliaiaikstele3Kitosveiklosne1">'Forma 12'!$Q$63</definedName>
    <definedName name="VAS082_F_Keliaiaikstele3Nuotekudumblot1">'Forma 12'!$L$63</definedName>
    <definedName name="VAS082_F_Keliaiaikstele3Nuotekusurinki1">'Forma 12'!$J$63</definedName>
    <definedName name="VAS082_F_Keliaiaikstele3Nuotekuvalymas1">'Forma 12'!$K$63</definedName>
    <definedName name="VAS082_F_Keliaiaikstele3Pavirsiniunuot1">'Forma 12'!$M$63</definedName>
    <definedName name="VAS082_F_Keliaiaikstele4Apskaitosveikla1">'Forma 12'!$O$86</definedName>
    <definedName name="VAS082_F_Keliaiaikstele4Geriamojovande1">'Forma 12'!$F$86</definedName>
    <definedName name="VAS082_F_Keliaiaikstele4Geriamojovande2">'Forma 12'!$G$86</definedName>
    <definedName name="VAS082_F_Keliaiaikstele4Geriamojovande3">'Forma 12'!$H$86</definedName>
    <definedName name="VAS082_F_Keliaiaikstele4Isviso1">'Forma 12'!$D$86</definedName>
    <definedName name="VAS082_F_Keliaiaikstele4Isvisogvt1">'Forma 12'!$E$86</definedName>
    <definedName name="VAS082_F_Keliaiaikstele4Isvisont1">'Forma 12'!$I$86</definedName>
    <definedName name="VAS082_F_Keliaiaikstele4Kitareguliuoja1">'Forma 12'!$P$86</definedName>
    <definedName name="VAS082_F_Keliaiaikstele4Kitosreguliuoj1">'Forma 12'!$N$86</definedName>
    <definedName name="VAS082_F_Keliaiaikstele4Kitosveiklosne1">'Forma 12'!$Q$86</definedName>
    <definedName name="VAS082_F_Keliaiaikstele4Nuotekudumblot1">'Forma 12'!$L$86</definedName>
    <definedName name="VAS082_F_Keliaiaikstele4Nuotekusurinki1">'Forma 12'!$J$86</definedName>
    <definedName name="VAS082_F_Keliaiaikstele4Nuotekuvalymas1">'Forma 12'!$K$86</definedName>
    <definedName name="VAS082_F_Keliaiaikstele4Pavirsiniunuot1">'Forma 12'!$M$86</definedName>
    <definedName name="VAS082_F_Kitairanga1Apskaitosveikla1">'Forma 12'!$O$90</definedName>
    <definedName name="VAS082_F_Kitairanga1Geriamojovande1">'Forma 12'!$F$90</definedName>
    <definedName name="VAS082_F_Kitairanga1Geriamojovande2">'Forma 12'!$G$90</definedName>
    <definedName name="VAS082_F_Kitairanga1Geriamojovande3">'Forma 12'!$H$90</definedName>
    <definedName name="VAS082_F_Kitairanga1Isviso1">'Forma 12'!$D$90</definedName>
    <definedName name="VAS082_F_Kitairanga1Isvisogvt1">'Forma 12'!$E$90</definedName>
    <definedName name="VAS082_F_Kitairanga1Isvisont1">'Forma 12'!$I$90</definedName>
    <definedName name="VAS082_F_Kitairanga1Kitareguliuoja1">'Forma 12'!$P$90</definedName>
    <definedName name="VAS082_F_Kitairanga1Kitosreguliuoj1">'Forma 12'!$N$90</definedName>
    <definedName name="VAS082_F_Kitairanga1Kitosveiklosne1">'Forma 12'!$Q$90</definedName>
    <definedName name="VAS082_F_Kitairanga1Nuotekudumblot1">'Forma 12'!$L$90</definedName>
    <definedName name="VAS082_F_Kitairanga1Nuotekusurinki1">'Forma 12'!$J$90</definedName>
    <definedName name="VAS082_F_Kitairanga1Nuotekuvalymas1">'Forma 12'!$K$90</definedName>
    <definedName name="VAS082_F_Kitairanga1Pavirsiniunuot1">'Forma 12'!$M$90</definedName>
    <definedName name="VAS082_F_Kitasilgalaiki1Apskaitosveikla1">'Forma 12'!$O$29</definedName>
    <definedName name="VAS082_F_Kitasilgalaiki1Geriamojovande1">'Forma 12'!$F$29</definedName>
    <definedName name="VAS082_F_Kitasilgalaiki1Geriamojovande2">'Forma 12'!$G$29</definedName>
    <definedName name="VAS082_F_Kitasilgalaiki1Geriamojovande3">'Forma 12'!$H$29</definedName>
    <definedName name="VAS082_F_Kitasilgalaiki1Isviso1">'Forma 12'!$D$29</definedName>
    <definedName name="VAS082_F_Kitasilgalaiki1Isvisogvt1">'Forma 12'!$E$29</definedName>
    <definedName name="VAS082_F_Kitasilgalaiki1Isvisont1">'Forma 12'!$I$29</definedName>
    <definedName name="VAS082_F_Kitasilgalaiki1Kitareguliuoja1">'Forma 12'!$P$29</definedName>
    <definedName name="VAS082_F_Kitasilgalaiki1Kitosreguliuoj1">'Forma 12'!$N$29</definedName>
    <definedName name="VAS082_F_Kitasilgalaiki1Kitosveiklosne1">'Forma 12'!$Q$29</definedName>
    <definedName name="VAS082_F_Kitasilgalaiki1Nuotekudumblot1">'Forma 12'!$L$29</definedName>
    <definedName name="VAS082_F_Kitasilgalaiki1Nuotekusurinki1">'Forma 12'!$J$29</definedName>
    <definedName name="VAS082_F_Kitasilgalaiki1Nuotekuvalymas1">'Forma 12'!$K$29</definedName>
    <definedName name="VAS082_F_Kitasilgalaiki1Pavirsiniunuot1">'Forma 12'!$M$29</definedName>
    <definedName name="VAS082_F_Kitasilgalaiki2Apskaitosveikla1">'Forma 12'!$O$52</definedName>
    <definedName name="VAS082_F_Kitasilgalaiki2Geriamojovande1">'Forma 12'!$F$52</definedName>
    <definedName name="VAS082_F_Kitasilgalaiki2Geriamojovande2">'Forma 12'!$G$52</definedName>
    <definedName name="VAS082_F_Kitasilgalaiki2Geriamojovande3">'Forma 12'!$H$52</definedName>
    <definedName name="VAS082_F_Kitasilgalaiki2Isviso1">'Forma 12'!$D$52</definedName>
    <definedName name="VAS082_F_Kitasilgalaiki2Isvisogvt1">'Forma 12'!$E$52</definedName>
    <definedName name="VAS082_F_Kitasilgalaiki2Isvisont1">'Forma 12'!$I$52</definedName>
    <definedName name="VAS082_F_Kitasilgalaiki2Kitareguliuoja1">'Forma 12'!$P$52</definedName>
    <definedName name="VAS082_F_Kitasilgalaiki2Kitosreguliuoj1">'Forma 12'!$N$52</definedName>
    <definedName name="VAS082_F_Kitasilgalaiki2Kitosveiklosne1">'Forma 12'!$Q$52</definedName>
    <definedName name="VAS082_F_Kitasilgalaiki2Nuotekudumblot1">'Forma 12'!$L$52</definedName>
    <definedName name="VAS082_F_Kitasilgalaiki2Nuotekusurinki1">'Forma 12'!$J$52</definedName>
    <definedName name="VAS082_F_Kitasilgalaiki2Nuotekuvalymas1">'Forma 12'!$K$52</definedName>
    <definedName name="VAS082_F_Kitasilgalaiki2Pavirsiniunuot1">'Forma 12'!$M$52</definedName>
    <definedName name="VAS082_F_Kitasilgalaiki3Apskaitosveikla1">'Forma 12'!$O$75</definedName>
    <definedName name="VAS082_F_Kitasilgalaiki3Geriamojovande1">'Forma 12'!$F$75</definedName>
    <definedName name="VAS082_F_Kitasilgalaiki3Geriamojovande2">'Forma 12'!$G$75</definedName>
    <definedName name="VAS082_F_Kitasilgalaiki3Geriamojovande3">'Forma 12'!$H$75</definedName>
    <definedName name="VAS082_F_Kitasilgalaiki3Isviso1">'Forma 12'!$D$75</definedName>
    <definedName name="VAS082_F_Kitasilgalaiki3Isvisogvt1">'Forma 12'!$E$75</definedName>
    <definedName name="VAS082_F_Kitasilgalaiki3Isvisont1">'Forma 12'!$I$75</definedName>
    <definedName name="VAS082_F_Kitasilgalaiki3Kitareguliuoja1">'Forma 12'!$P$75</definedName>
    <definedName name="VAS082_F_Kitasilgalaiki3Kitosreguliuoj1">'Forma 12'!$N$75</definedName>
    <definedName name="VAS082_F_Kitasilgalaiki3Kitosveiklosne1">'Forma 12'!$Q$75</definedName>
    <definedName name="VAS082_F_Kitasilgalaiki3Nuotekudumblot1">'Forma 12'!$L$75</definedName>
    <definedName name="VAS082_F_Kitasilgalaiki3Nuotekusurinki1">'Forma 12'!$J$75</definedName>
    <definedName name="VAS082_F_Kitasilgalaiki3Nuotekuvalymas1">'Forma 12'!$K$75</definedName>
    <definedName name="VAS082_F_Kitasilgalaiki3Pavirsiniunuot1">'Forma 12'!$M$75</definedName>
    <definedName name="VAS082_F_Kitasilgalaiki4Apskaitosveikla1">'Forma 12'!$O$97</definedName>
    <definedName name="VAS082_F_Kitasilgalaiki4Geriamojovande1">'Forma 12'!$F$97</definedName>
    <definedName name="VAS082_F_Kitasilgalaiki4Geriamojovande2">'Forma 12'!$G$97</definedName>
    <definedName name="VAS082_F_Kitasilgalaiki4Geriamojovande3">'Forma 12'!$H$97</definedName>
    <definedName name="VAS082_F_Kitasilgalaiki4Isviso1">'Forma 12'!$D$97</definedName>
    <definedName name="VAS082_F_Kitasilgalaiki4Isvisogvt1">'Forma 12'!$E$97</definedName>
    <definedName name="VAS082_F_Kitasilgalaiki4Isvisont1">'Forma 12'!$I$97</definedName>
    <definedName name="VAS082_F_Kitasilgalaiki4Kitareguliuoja1">'Forma 12'!$P$97</definedName>
    <definedName name="VAS082_F_Kitasilgalaiki4Kitosreguliuoj1">'Forma 12'!$N$97</definedName>
    <definedName name="VAS082_F_Kitasilgalaiki4Kitosveiklosne1">'Forma 12'!$Q$97</definedName>
    <definedName name="VAS082_F_Kitasilgalaiki4Nuotekudumblot1">'Forma 12'!$L$97</definedName>
    <definedName name="VAS082_F_Kitasilgalaiki4Nuotekusurinki1">'Forma 12'!$J$97</definedName>
    <definedName name="VAS082_F_Kitasilgalaiki4Nuotekuvalymas1">'Forma 12'!$K$97</definedName>
    <definedName name="VAS082_F_Kitasilgalaiki4Pavirsiniunuot1">'Forma 12'!$M$97</definedName>
    <definedName name="VAS082_F_Kitasnemateria1Apskaitosveikla1">'Forma 12'!$O$14</definedName>
    <definedName name="VAS082_F_Kitasnemateria1Geriamojovande1">'Forma 12'!$F$14</definedName>
    <definedName name="VAS082_F_Kitasnemateria1Geriamojovande2">'Forma 12'!$G$14</definedName>
    <definedName name="VAS082_F_Kitasnemateria1Geriamojovande3">'Forma 12'!$H$14</definedName>
    <definedName name="VAS082_F_Kitasnemateria1Isviso1">'Forma 12'!$D$14</definedName>
    <definedName name="VAS082_F_Kitasnemateria1Isvisogvt1">'Forma 12'!$E$14</definedName>
    <definedName name="VAS082_F_Kitasnemateria1Isvisont1">'Forma 12'!$I$14</definedName>
    <definedName name="VAS082_F_Kitasnemateria1Kitareguliuoja1">'Forma 12'!$P$14</definedName>
    <definedName name="VAS082_F_Kitasnemateria1Kitosreguliuoj1">'Forma 12'!$N$14</definedName>
    <definedName name="VAS082_F_Kitasnemateria1Kitosveiklosne1">'Forma 12'!$Q$14</definedName>
    <definedName name="VAS082_F_Kitasnemateria1Nuotekudumblot1">'Forma 12'!$L$14</definedName>
    <definedName name="VAS082_F_Kitasnemateria1Nuotekusurinki1">'Forma 12'!$J$14</definedName>
    <definedName name="VAS082_F_Kitasnemateria1Nuotekuvalymas1">'Forma 12'!$K$14</definedName>
    <definedName name="VAS082_F_Kitasnemateria1Pavirsiniunuot1">'Forma 12'!$M$14</definedName>
    <definedName name="VAS082_F_Kitasnemateria2Apskaitosveikla1">'Forma 12'!$O$37</definedName>
    <definedName name="VAS082_F_Kitasnemateria2Geriamojovande1">'Forma 12'!$F$37</definedName>
    <definedName name="VAS082_F_Kitasnemateria2Geriamojovande2">'Forma 12'!$G$37</definedName>
    <definedName name="VAS082_F_Kitasnemateria2Geriamojovande3">'Forma 12'!$H$37</definedName>
    <definedName name="VAS082_F_Kitasnemateria2Isviso1">'Forma 12'!$D$37</definedName>
    <definedName name="VAS082_F_Kitasnemateria2Isvisogvt1">'Forma 12'!$E$37</definedName>
    <definedName name="VAS082_F_Kitasnemateria2Isvisont1">'Forma 12'!$I$37</definedName>
    <definedName name="VAS082_F_Kitasnemateria2Kitareguliuoja1">'Forma 12'!$P$37</definedName>
    <definedName name="VAS082_F_Kitasnemateria2Kitosreguliuoj1">'Forma 12'!$N$37</definedName>
    <definedName name="VAS082_F_Kitasnemateria2Kitosveiklosne1">'Forma 12'!$Q$37</definedName>
    <definedName name="VAS082_F_Kitasnemateria2Nuotekudumblot1">'Forma 12'!$L$37</definedName>
    <definedName name="VAS082_F_Kitasnemateria2Nuotekusurinki1">'Forma 12'!$J$37</definedName>
    <definedName name="VAS082_F_Kitasnemateria2Nuotekuvalymas1">'Forma 12'!$K$37</definedName>
    <definedName name="VAS082_F_Kitasnemateria2Pavirsiniunuot1">'Forma 12'!$M$37</definedName>
    <definedName name="VAS082_F_Kitasnemateria3Apskaitosveikla1">'Forma 12'!$O$60</definedName>
    <definedName name="VAS082_F_Kitasnemateria3Geriamojovande1">'Forma 12'!$F$60</definedName>
    <definedName name="VAS082_F_Kitasnemateria3Geriamojovande2">'Forma 12'!$G$60</definedName>
    <definedName name="VAS082_F_Kitasnemateria3Geriamojovande3">'Forma 12'!$H$60</definedName>
    <definedName name="VAS082_F_Kitasnemateria3Isviso1">'Forma 12'!$D$60</definedName>
    <definedName name="VAS082_F_Kitasnemateria3Isvisogvt1">'Forma 12'!$E$60</definedName>
    <definedName name="VAS082_F_Kitasnemateria3Isvisont1">'Forma 12'!$I$60</definedName>
    <definedName name="VAS082_F_Kitasnemateria3Kitareguliuoja1">'Forma 12'!$P$60</definedName>
    <definedName name="VAS082_F_Kitasnemateria3Kitosreguliuoj1">'Forma 12'!$N$60</definedName>
    <definedName name="VAS082_F_Kitasnemateria3Kitosveiklosne1">'Forma 12'!$Q$60</definedName>
    <definedName name="VAS082_F_Kitasnemateria3Nuotekudumblot1">'Forma 12'!$L$60</definedName>
    <definedName name="VAS082_F_Kitasnemateria3Nuotekusurinki1">'Forma 12'!$J$60</definedName>
    <definedName name="VAS082_F_Kitasnemateria3Nuotekuvalymas1">'Forma 12'!$K$60</definedName>
    <definedName name="VAS082_F_Kitasnemateria3Pavirsiniunuot1">'Forma 12'!$M$60</definedName>
    <definedName name="VAS082_F_Kitasnemateria4Apskaitosveikla1">'Forma 12'!$O$83</definedName>
    <definedName name="VAS082_F_Kitasnemateria4Geriamojovande1">'Forma 12'!$F$83</definedName>
    <definedName name="VAS082_F_Kitasnemateria4Geriamojovande2">'Forma 12'!$G$83</definedName>
    <definedName name="VAS082_F_Kitasnemateria4Geriamojovande3">'Forma 12'!$H$83</definedName>
    <definedName name="VAS082_F_Kitasnemateria4Isviso1">'Forma 12'!$D$83</definedName>
    <definedName name="VAS082_F_Kitasnemateria4Isvisogvt1">'Forma 12'!$E$83</definedName>
    <definedName name="VAS082_F_Kitasnemateria4Isvisont1">'Forma 12'!$I$83</definedName>
    <definedName name="VAS082_F_Kitasnemateria4Kitareguliuoja1">'Forma 12'!$P$83</definedName>
    <definedName name="VAS082_F_Kitasnemateria4Kitosreguliuoj1">'Forma 12'!$N$83</definedName>
    <definedName name="VAS082_F_Kitasnemateria4Kitosveiklosne1">'Forma 12'!$Q$83</definedName>
    <definedName name="VAS082_F_Kitasnemateria4Nuotekudumblot1">'Forma 12'!$L$83</definedName>
    <definedName name="VAS082_F_Kitasnemateria4Nuotekusurinki1">'Forma 12'!$J$83</definedName>
    <definedName name="VAS082_F_Kitasnemateria4Nuotekuvalymas1">'Forma 12'!$K$83</definedName>
    <definedName name="VAS082_F_Kitasnemateria4Pavirsiniunuot1">'Forma 12'!$M$83</definedName>
    <definedName name="VAS082_F_Kitiirenginiai1Apskaitosveikla1">'Forma 12'!$O$19</definedName>
    <definedName name="VAS082_F_Kitiirenginiai1Geriamojovande1">'Forma 12'!$F$19</definedName>
    <definedName name="VAS082_F_Kitiirenginiai1Geriamojovande2">'Forma 12'!$G$19</definedName>
    <definedName name="VAS082_F_Kitiirenginiai1Geriamojovande3">'Forma 12'!$H$19</definedName>
    <definedName name="VAS082_F_Kitiirenginiai1Isviso1">'Forma 12'!$D$19</definedName>
    <definedName name="VAS082_F_Kitiirenginiai1Isvisogvt1">'Forma 12'!$E$19</definedName>
    <definedName name="VAS082_F_Kitiirenginiai1Isvisont1">'Forma 12'!$I$19</definedName>
    <definedName name="VAS082_F_Kitiirenginiai1Kitareguliuoja1">'Forma 12'!$P$19</definedName>
    <definedName name="VAS082_F_Kitiirenginiai1Kitosreguliuoj1">'Forma 12'!$N$19</definedName>
    <definedName name="VAS082_F_Kitiirenginiai1Kitosveiklosne1">'Forma 12'!$Q$19</definedName>
    <definedName name="VAS082_F_Kitiirenginiai1Nuotekudumblot1">'Forma 12'!$L$19</definedName>
    <definedName name="VAS082_F_Kitiirenginiai1Nuotekusurinki1">'Forma 12'!$J$19</definedName>
    <definedName name="VAS082_F_Kitiirenginiai1Nuotekuvalymas1">'Forma 12'!$K$19</definedName>
    <definedName name="VAS082_F_Kitiirenginiai1Pavirsiniunuot1">'Forma 12'!$M$19</definedName>
    <definedName name="VAS082_F_Kitiirenginiai2Apskaitosveikla1">'Forma 12'!$O$23</definedName>
    <definedName name="VAS082_F_Kitiirenginiai2Geriamojovande1">'Forma 12'!$F$23</definedName>
    <definedName name="VAS082_F_Kitiirenginiai2Geriamojovande2">'Forma 12'!$G$23</definedName>
    <definedName name="VAS082_F_Kitiirenginiai2Geriamojovande3">'Forma 12'!$H$23</definedName>
    <definedName name="VAS082_F_Kitiirenginiai2Isviso1">'Forma 12'!$D$23</definedName>
    <definedName name="VAS082_F_Kitiirenginiai2Isvisogvt1">'Forma 12'!$E$23</definedName>
    <definedName name="VAS082_F_Kitiirenginiai2Isvisont1">'Forma 12'!$I$23</definedName>
    <definedName name="VAS082_F_Kitiirenginiai2Kitareguliuoja1">'Forma 12'!$P$23</definedName>
    <definedName name="VAS082_F_Kitiirenginiai2Kitosreguliuoj1">'Forma 12'!$N$23</definedName>
    <definedName name="VAS082_F_Kitiirenginiai2Kitosveiklosne1">'Forma 12'!$Q$23</definedName>
    <definedName name="VAS082_F_Kitiirenginiai2Nuotekudumblot1">'Forma 12'!$L$23</definedName>
    <definedName name="VAS082_F_Kitiirenginiai2Nuotekusurinki1">'Forma 12'!$J$23</definedName>
    <definedName name="VAS082_F_Kitiirenginiai2Nuotekuvalymas1">'Forma 12'!$K$23</definedName>
    <definedName name="VAS082_F_Kitiirenginiai2Pavirsiniunuot1">'Forma 12'!$M$23</definedName>
    <definedName name="VAS082_F_Kitiirenginiai3Apskaitosveikla1">'Forma 12'!$O$42</definedName>
    <definedName name="VAS082_F_Kitiirenginiai3Geriamojovande1">'Forma 12'!$F$42</definedName>
    <definedName name="VAS082_F_Kitiirenginiai3Geriamojovande2">'Forma 12'!$G$42</definedName>
    <definedName name="VAS082_F_Kitiirenginiai3Geriamojovande3">'Forma 12'!$H$42</definedName>
    <definedName name="VAS082_F_Kitiirenginiai3Isviso1">'Forma 12'!$D$42</definedName>
    <definedName name="VAS082_F_Kitiirenginiai3Isvisogvt1">'Forma 12'!$E$42</definedName>
    <definedName name="VAS082_F_Kitiirenginiai3Isvisont1">'Forma 12'!$I$42</definedName>
    <definedName name="VAS082_F_Kitiirenginiai3Kitareguliuoja1">'Forma 12'!$P$42</definedName>
    <definedName name="VAS082_F_Kitiirenginiai3Kitosreguliuoj1">'Forma 12'!$N$42</definedName>
    <definedName name="VAS082_F_Kitiirenginiai3Kitosveiklosne1">'Forma 12'!$Q$42</definedName>
    <definedName name="VAS082_F_Kitiirenginiai3Nuotekudumblot1">'Forma 12'!$L$42</definedName>
    <definedName name="VAS082_F_Kitiirenginiai3Nuotekusurinki1">'Forma 12'!$J$42</definedName>
    <definedName name="VAS082_F_Kitiirenginiai3Nuotekuvalymas1">'Forma 12'!$K$42</definedName>
    <definedName name="VAS082_F_Kitiirenginiai3Pavirsiniunuot1">'Forma 12'!$M$42</definedName>
    <definedName name="VAS082_F_Kitiirenginiai4Apskaitosveikla1">'Forma 12'!$O$46</definedName>
    <definedName name="VAS082_F_Kitiirenginiai4Geriamojovande1">'Forma 12'!$F$46</definedName>
    <definedName name="VAS082_F_Kitiirenginiai4Geriamojovande2">'Forma 12'!$G$46</definedName>
    <definedName name="VAS082_F_Kitiirenginiai4Geriamojovande3">'Forma 12'!$H$46</definedName>
    <definedName name="VAS082_F_Kitiirenginiai4Isviso1">'Forma 12'!$D$46</definedName>
    <definedName name="VAS082_F_Kitiirenginiai4Isvisogvt1">'Forma 12'!$E$46</definedName>
    <definedName name="VAS082_F_Kitiirenginiai4Isvisont1">'Forma 12'!$I$46</definedName>
    <definedName name="VAS082_F_Kitiirenginiai4Kitareguliuoja1">'Forma 12'!$P$46</definedName>
    <definedName name="VAS082_F_Kitiirenginiai4Kitosreguliuoj1">'Forma 12'!$N$46</definedName>
    <definedName name="VAS082_F_Kitiirenginiai4Kitosveiklosne1">'Forma 12'!$Q$46</definedName>
    <definedName name="VAS082_F_Kitiirenginiai4Nuotekudumblot1">'Forma 12'!$L$46</definedName>
    <definedName name="VAS082_F_Kitiirenginiai4Nuotekusurinki1">'Forma 12'!$J$46</definedName>
    <definedName name="VAS082_F_Kitiirenginiai4Nuotekuvalymas1">'Forma 12'!$K$46</definedName>
    <definedName name="VAS082_F_Kitiirenginiai4Pavirsiniunuot1">'Forma 12'!$M$46</definedName>
    <definedName name="VAS082_F_Kitiirenginiai5Apskaitosveikla1">'Forma 12'!$O$65</definedName>
    <definedName name="VAS082_F_Kitiirenginiai5Geriamojovande1">'Forma 12'!$F$65</definedName>
    <definedName name="VAS082_F_Kitiirenginiai5Geriamojovande2">'Forma 12'!$G$65</definedName>
    <definedName name="VAS082_F_Kitiirenginiai5Geriamojovande3">'Forma 12'!$H$65</definedName>
    <definedName name="VAS082_F_Kitiirenginiai5Isviso1">'Forma 12'!$D$65</definedName>
    <definedName name="VAS082_F_Kitiirenginiai5Isvisogvt1">'Forma 12'!$E$65</definedName>
    <definedName name="VAS082_F_Kitiirenginiai5Isvisont1">'Forma 12'!$I$65</definedName>
    <definedName name="VAS082_F_Kitiirenginiai5Kitareguliuoja1">'Forma 12'!$P$65</definedName>
    <definedName name="VAS082_F_Kitiirenginiai5Kitosreguliuoj1">'Forma 12'!$N$65</definedName>
    <definedName name="VAS082_F_Kitiirenginiai5Kitosveiklosne1">'Forma 12'!$Q$65</definedName>
    <definedName name="VAS082_F_Kitiirenginiai5Nuotekudumblot1">'Forma 12'!$L$65</definedName>
    <definedName name="VAS082_F_Kitiirenginiai5Nuotekusurinki1">'Forma 12'!$J$65</definedName>
    <definedName name="VAS082_F_Kitiirenginiai5Nuotekuvalymas1">'Forma 12'!$K$65</definedName>
    <definedName name="VAS082_F_Kitiirenginiai5Pavirsiniunuot1">'Forma 12'!$M$65</definedName>
    <definedName name="VAS082_F_Kitiirenginiai6Apskaitosveikla1">'Forma 12'!$O$69</definedName>
    <definedName name="VAS082_F_Kitiirenginiai6Geriamojovande1">'Forma 12'!$F$69</definedName>
    <definedName name="VAS082_F_Kitiirenginiai6Geriamojovande2">'Forma 12'!$G$69</definedName>
    <definedName name="VAS082_F_Kitiirenginiai6Geriamojovande3">'Forma 12'!$H$69</definedName>
    <definedName name="VAS082_F_Kitiirenginiai6Isviso1">'Forma 12'!$D$69</definedName>
    <definedName name="VAS082_F_Kitiirenginiai6Isvisogvt1">'Forma 12'!$E$69</definedName>
    <definedName name="VAS082_F_Kitiirenginiai6Isvisont1">'Forma 12'!$I$69</definedName>
    <definedName name="VAS082_F_Kitiirenginiai6Kitareguliuoja1">'Forma 12'!$P$69</definedName>
    <definedName name="VAS082_F_Kitiirenginiai6Kitosreguliuoj1">'Forma 12'!$N$69</definedName>
    <definedName name="VAS082_F_Kitiirenginiai6Kitosveiklosne1">'Forma 12'!$Q$69</definedName>
    <definedName name="VAS082_F_Kitiirenginiai6Nuotekudumblot1">'Forma 12'!$L$69</definedName>
    <definedName name="VAS082_F_Kitiirenginiai6Nuotekusurinki1">'Forma 12'!$J$69</definedName>
    <definedName name="VAS082_F_Kitiirenginiai6Nuotekuvalymas1">'Forma 12'!$K$69</definedName>
    <definedName name="VAS082_F_Kitiirenginiai6Pavirsiniunuot1">'Forma 12'!$M$69</definedName>
    <definedName name="VAS082_F_Kitiirenginiai7Apskaitosveikla1">'Forma 12'!$O$88</definedName>
    <definedName name="VAS082_F_Kitiirenginiai7Geriamojovande1">'Forma 12'!$F$88</definedName>
    <definedName name="VAS082_F_Kitiirenginiai7Geriamojovande2">'Forma 12'!$G$88</definedName>
    <definedName name="VAS082_F_Kitiirenginiai7Geriamojovande3">'Forma 12'!$H$88</definedName>
    <definedName name="VAS082_F_Kitiirenginiai7Isviso1">'Forma 12'!$D$88</definedName>
    <definedName name="VAS082_F_Kitiirenginiai7Isvisogvt1">'Forma 12'!$E$88</definedName>
    <definedName name="VAS082_F_Kitiirenginiai7Isvisont1">'Forma 12'!$I$88</definedName>
    <definedName name="VAS082_F_Kitiirenginiai7Kitareguliuoja1">'Forma 12'!$P$88</definedName>
    <definedName name="VAS082_F_Kitiirenginiai7Kitosreguliuoj1">'Forma 12'!$N$88</definedName>
    <definedName name="VAS082_F_Kitiirenginiai7Kitosveiklosne1">'Forma 12'!$Q$88</definedName>
    <definedName name="VAS082_F_Kitiirenginiai7Nuotekudumblot1">'Forma 12'!$L$88</definedName>
    <definedName name="VAS082_F_Kitiirenginiai7Nuotekusurinki1">'Forma 12'!$J$88</definedName>
    <definedName name="VAS082_F_Kitiirenginiai7Nuotekuvalymas1">'Forma 12'!$K$88</definedName>
    <definedName name="VAS082_F_Kitiirenginiai7Pavirsiniunuot1">'Forma 12'!$M$88</definedName>
    <definedName name="VAS082_F_Kitiirenginiai8Apskaitosveikla1">'Forma 12'!$O$91</definedName>
    <definedName name="VAS082_F_Kitiirenginiai8Geriamojovande1">'Forma 12'!$F$91</definedName>
    <definedName name="VAS082_F_Kitiirenginiai8Geriamojovande2">'Forma 12'!$G$91</definedName>
    <definedName name="VAS082_F_Kitiirenginiai8Geriamojovande3">'Forma 12'!$H$91</definedName>
    <definedName name="VAS082_F_Kitiirenginiai8Isviso1">'Forma 12'!$D$91</definedName>
    <definedName name="VAS082_F_Kitiirenginiai8Isvisogvt1">'Forma 12'!$E$91</definedName>
    <definedName name="VAS082_F_Kitiirenginiai8Isvisont1">'Forma 12'!$I$91</definedName>
    <definedName name="VAS082_F_Kitiirenginiai8Kitareguliuoja1">'Forma 12'!$P$91</definedName>
    <definedName name="VAS082_F_Kitiirenginiai8Kitosreguliuoj1">'Forma 12'!$N$91</definedName>
    <definedName name="VAS082_F_Kitiirenginiai8Kitosveiklosne1">'Forma 12'!$Q$91</definedName>
    <definedName name="VAS082_F_Kitiirenginiai8Nuotekudumblot1">'Forma 12'!$L$91</definedName>
    <definedName name="VAS082_F_Kitiirenginiai8Nuotekusurinki1">'Forma 12'!$J$91</definedName>
    <definedName name="VAS082_F_Kitiirenginiai8Nuotekuvalymas1">'Forma 12'!$K$91</definedName>
    <definedName name="VAS082_F_Kitiirenginiai8Pavirsiniunuot1">'Forma 12'!$M$91</definedName>
    <definedName name="VAS082_F_Kitostransport1Apskaitosveikla1">'Forma 12'!$O$28</definedName>
    <definedName name="VAS082_F_Kitostransport1Geriamojovande1">'Forma 12'!$F$28</definedName>
    <definedName name="VAS082_F_Kitostransport1Geriamojovande2">'Forma 12'!$G$28</definedName>
    <definedName name="VAS082_F_Kitostransport1Geriamojovande3">'Forma 12'!$H$28</definedName>
    <definedName name="VAS082_F_Kitostransport1Isviso1">'Forma 12'!$D$28</definedName>
    <definedName name="VAS082_F_Kitostransport1Isvisogvt1">'Forma 12'!$E$28</definedName>
    <definedName name="VAS082_F_Kitostransport1Isvisont1">'Forma 12'!$I$28</definedName>
    <definedName name="VAS082_F_Kitostransport1Kitareguliuoja1">'Forma 12'!$P$28</definedName>
    <definedName name="VAS082_F_Kitostransport1Kitosreguliuoj1">'Forma 12'!$N$28</definedName>
    <definedName name="VAS082_F_Kitostransport1Kitosveiklosne1">'Forma 12'!$Q$28</definedName>
    <definedName name="VAS082_F_Kitostransport1Nuotekudumblot1">'Forma 12'!$L$28</definedName>
    <definedName name="VAS082_F_Kitostransport1Nuotekusurinki1">'Forma 12'!$J$28</definedName>
    <definedName name="VAS082_F_Kitostransport1Nuotekuvalymas1">'Forma 12'!$K$28</definedName>
    <definedName name="VAS082_F_Kitostransport1Pavirsiniunuot1">'Forma 12'!$M$28</definedName>
    <definedName name="VAS082_F_Kitostransport2Apskaitosveikla1">'Forma 12'!$O$51</definedName>
    <definedName name="VAS082_F_Kitostransport2Geriamojovande1">'Forma 12'!$F$51</definedName>
    <definedName name="VAS082_F_Kitostransport2Geriamojovande2">'Forma 12'!$G$51</definedName>
    <definedName name="VAS082_F_Kitostransport2Geriamojovande3">'Forma 12'!$H$51</definedName>
    <definedName name="VAS082_F_Kitostransport2Isviso1">'Forma 12'!$D$51</definedName>
    <definedName name="VAS082_F_Kitostransport2Isvisogvt1">'Forma 12'!$E$51</definedName>
    <definedName name="VAS082_F_Kitostransport2Isvisont1">'Forma 12'!$I$51</definedName>
    <definedName name="VAS082_F_Kitostransport2Kitareguliuoja1">'Forma 12'!$P$51</definedName>
    <definedName name="VAS082_F_Kitostransport2Kitosreguliuoj1">'Forma 12'!$N$51</definedName>
    <definedName name="VAS082_F_Kitostransport2Kitosveiklosne1">'Forma 12'!$Q$51</definedName>
    <definedName name="VAS082_F_Kitostransport2Nuotekudumblot1">'Forma 12'!$L$51</definedName>
    <definedName name="VAS082_F_Kitostransport2Nuotekusurinki1">'Forma 12'!$J$51</definedName>
    <definedName name="VAS082_F_Kitostransport2Nuotekuvalymas1">'Forma 12'!$K$51</definedName>
    <definedName name="VAS082_F_Kitostransport2Pavirsiniunuot1">'Forma 12'!$M$51</definedName>
    <definedName name="VAS082_F_Kitostransport3Apskaitosveikla1">'Forma 12'!$O$74</definedName>
    <definedName name="VAS082_F_Kitostransport3Geriamojovande1">'Forma 12'!$F$74</definedName>
    <definedName name="VAS082_F_Kitostransport3Geriamojovande2">'Forma 12'!$G$74</definedName>
    <definedName name="VAS082_F_Kitostransport3Geriamojovande3">'Forma 12'!$H$74</definedName>
    <definedName name="VAS082_F_Kitostransport3Isviso1">'Forma 12'!$D$74</definedName>
    <definedName name="VAS082_F_Kitostransport3Isvisogvt1">'Forma 12'!$E$74</definedName>
    <definedName name="VAS082_F_Kitostransport3Isvisont1">'Forma 12'!$I$74</definedName>
    <definedName name="VAS082_F_Kitostransport3Kitareguliuoja1">'Forma 12'!$P$74</definedName>
    <definedName name="VAS082_F_Kitostransport3Kitosreguliuoj1">'Forma 12'!$N$74</definedName>
    <definedName name="VAS082_F_Kitostransport3Kitosveiklosne1">'Forma 12'!$Q$74</definedName>
    <definedName name="VAS082_F_Kitostransport3Nuotekudumblot1">'Forma 12'!$L$74</definedName>
    <definedName name="VAS082_F_Kitostransport3Nuotekusurinki1">'Forma 12'!$J$74</definedName>
    <definedName name="VAS082_F_Kitostransport3Nuotekuvalymas1">'Forma 12'!$K$74</definedName>
    <definedName name="VAS082_F_Kitostransport3Pavirsiniunuot1">'Forma 12'!$M$74</definedName>
    <definedName name="VAS082_F_Kitostransport4Apskaitosveikla1">'Forma 12'!$O$96</definedName>
    <definedName name="VAS082_F_Kitostransport4Geriamojovande1">'Forma 12'!$F$96</definedName>
    <definedName name="VAS082_F_Kitostransport4Geriamojovande2">'Forma 12'!$G$96</definedName>
    <definedName name="VAS082_F_Kitostransport4Geriamojovande3">'Forma 12'!$H$96</definedName>
    <definedName name="VAS082_F_Kitostransport4Isviso1">'Forma 12'!$D$96</definedName>
    <definedName name="VAS082_F_Kitostransport4Isvisogvt1">'Forma 12'!$E$96</definedName>
    <definedName name="VAS082_F_Kitostransport4Isvisont1">'Forma 12'!$I$96</definedName>
    <definedName name="VAS082_F_Kitostransport4Kitareguliuoja1">'Forma 12'!$P$96</definedName>
    <definedName name="VAS082_F_Kitostransport4Kitosreguliuoj1">'Forma 12'!$N$96</definedName>
    <definedName name="VAS082_F_Kitostransport4Kitosveiklosne1">'Forma 12'!$Q$96</definedName>
    <definedName name="VAS082_F_Kitostransport4Nuotekudumblot1">'Forma 12'!$L$96</definedName>
    <definedName name="VAS082_F_Kitostransport4Nuotekusurinki1">'Forma 12'!$J$96</definedName>
    <definedName name="VAS082_F_Kitostransport4Nuotekuvalymas1">'Forma 12'!$K$96</definedName>
    <definedName name="VAS082_F_Kitostransport4Pavirsiniunuot1">'Forma 12'!$M$96</definedName>
    <definedName name="VAS082_F_Lengviejiautom1Apskaitosveikla1">'Forma 12'!$O$27</definedName>
    <definedName name="VAS082_F_Lengviejiautom1Geriamojovande1">'Forma 12'!$F$27</definedName>
    <definedName name="VAS082_F_Lengviejiautom1Geriamojovande2">'Forma 12'!$G$27</definedName>
    <definedName name="VAS082_F_Lengviejiautom1Geriamojovande3">'Forma 12'!$H$27</definedName>
    <definedName name="VAS082_F_Lengviejiautom1Isviso1">'Forma 12'!$D$27</definedName>
    <definedName name="VAS082_F_Lengviejiautom1Isvisogvt1">'Forma 12'!$E$27</definedName>
    <definedName name="VAS082_F_Lengviejiautom1Isvisont1">'Forma 12'!$I$27</definedName>
    <definedName name="VAS082_F_Lengviejiautom1Kitareguliuoja1">'Forma 12'!$P$27</definedName>
    <definedName name="VAS082_F_Lengviejiautom1Kitosreguliuoj1">'Forma 12'!$N$27</definedName>
    <definedName name="VAS082_F_Lengviejiautom1Kitosveiklosne1">'Forma 12'!$Q$27</definedName>
    <definedName name="VAS082_F_Lengviejiautom1Nuotekudumblot1">'Forma 12'!$L$27</definedName>
    <definedName name="VAS082_F_Lengviejiautom1Nuotekusurinki1">'Forma 12'!$J$27</definedName>
    <definedName name="VAS082_F_Lengviejiautom1Nuotekuvalymas1">'Forma 12'!$K$27</definedName>
    <definedName name="VAS082_F_Lengviejiautom1Pavirsiniunuot1">'Forma 12'!$M$27</definedName>
    <definedName name="VAS082_F_Lengviejiautom2Apskaitosveikla1">'Forma 12'!$O$50</definedName>
    <definedName name="VAS082_F_Lengviejiautom2Geriamojovande1">'Forma 12'!$F$50</definedName>
    <definedName name="VAS082_F_Lengviejiautom2Geriamojovande2">'Forma 12'!$G$50</definedName>
    <definedName name="VAS082_F_Lengviejiautom2Geriamojovande3">'Forma 12'!$H$50</definedName>
    <definedName name="VAS082_F_Lengviejiautom2Isviso1">'Forma 12'!$D$50</definedName>
    <definedName name="VAS082_F_Lengviejiautom2Isvisogvt1">'Forma 12'!$E$50</definedName>
    <definedName name="VAS082_F_Lengviejiautom2Isvisont1">'Forma 12'!$I$50</definedName>
    <definedName name="VAS082_F_Lengviejiautom2Kitareguliuoja1">'Forma 12'!$P$50</definedName>
    <definedName name="VAS082_F_Lengviejiautom2Kitosreguliuoj1">'Forma 12'!$N$50</definedName>
    <definedName name="VAS082_F_Lengviejiautom2Kitosveiklosne1">'Forma 12'!$Q$50</definedName>
    <definedName name="VAS082_F_Lengviejiautom2Nuotekudumblot1">'Forma 12'!$L$50</definedName>
    <definedName name="VAS082_F_Lengviejiautom2Nuotekusurinki1">'Forma 12'!$J$50</definedName>
    <definedName name="VAS082_F_Lengviejiautom2Nuotekuvalymas1">'Forma 12'!$K$50</definedName>
    <definedName name="VAS082_F_Lengviejiautom2Pavirsiniunuot1">'Forma 12'!$M$50</definedName>
    <definedName name="VAS082_F_Lengviejiautom3Apskaitosveikla1">'Forma 12'!$O$73</definedName>
    <definedName name="VAS082_F_Lengviejiautom3Geriamojovande1">'Forma 12'!$F$73</definedName>
    <definedName name="VAS082_F_Lengviejiautom3Geriamojovande2">'Forma 12'!$G$73</definedName>
    <definedName name="VAS082_F_Lengviejiautom3Geriamojovande3">'Forma 12'!$H$73</definedName>
    <definedName name="VAS082_F_Lengviejiautom3Isviso1">'Forma 12'!$D$73</definedName>
    <definedName name="VAS082_F_Lengviejiautom3Isvisogvt1">'Forma 12'!$E$73</definedName>
    <definedName name="VAS082_F_Lengviejiautom3Isvisont1">'Forma 12'!$I$73</definedName>
    <definedName name="VAS082_F_Lengviejiautom3Kitareguliuoja1">'Forma 12'!$P$73</definedName>
    <definedName name="VAS082_F_Lengviejiautom3Kitosreguliuoj1">'Forma 12'!$N$73</definedName>
    <definedName name="VAS082_F_Lengviejiautom3Kitosveiklosne1">'Forma 12'!$Q$73</definedName>
    <definedName name="VAS082_F_Lengviejiautom3Nuotekudumblot1">'Forma 12'!$L$73</definedName>
    <definedName name="VAS082_F_Lengviejiautom3Nuotekusurinki1">'Forma 12'!$J$73</definedName>
    <definedName name="VAS082_F_Lengviejiautom3Nuotekuvalymas1">'Forma 12'!$K$73</definedName>
    <definedName name="VAS082_F_Lengviejiautom3Pavirsiniunuot1">'Forma 12'!$M$73</definedName>
    <definedName name="VAS082_F_Lengviejiautom4Apskaitosveikla1">'Forma 12'!$O$95</definedName>
    <definedName name="VAS082_F_Lengviejiautom4Geriamojovande1">'Forma 12'!$F$95</definedName>
    <definedName name="VAS082_F_Lengviejiautom4Geriamojovande2">'Forma 12'!$G$95</definedName>
    <definedName name="VAS082_F_Lengviejiautom4Geriamojovande3">'Forma 12'!$H$95</definedName>
    <definedName name="VAS082_F_Lengviejiautom4Isviso1">'Forma 12'!$D$95</definedName>
    <definedName name="VAS082_F_Lengviejiautom4Isvisogvt1">'Forma 12'!$E$95</definedName>
    <definedName name="VAS082_F_Lengviejiautom4Isvisont1">'Forma 12'!$I$95</definedName>
    <definedName name="VAS082_F_Lengviejiautom4Kitareguliuoja1">'Forma 12'!$P$95</definedName>
    <definedName name="VAS082_F_Lengviejiautom4Kitosreguliuoj1">'Forma 12'!$N$95</definedName>
    <definedName name="VAS082_F_Lengviejiautom4Kitosveiklosne1">'Forma 12'!$Q$95</definedName>
    <definedName name="VAS082_F_Lengviejiautom4Nuotekudumblot1">'Forma 12'!$L$95</definedName>
    <definedName name="VAS082_F_Lengviejiautom4Nuotekusurinki1">'Forma 12'!$J$95</definedName>
    <definedName name="VAS082_F_Lengviejiautom4Nuotekuvalymas1">'Forma 12'!$K$95</definedName>
    <definedName name="VAS082_F_Lengviejiautom4Pavirsiniunuot1">'Forma 12'!$M$95</definedName>
    <definedName name="VAS082_F_Masinosiriranga1Apskaitosveikla1">'Forma 12'!$O$20</definedName>
    <definedName name="VAS082_F_Masinosiriranga1Geriamojovande1">'Forma 12'!$F$20</definedName>
    <definedName name="VAS082_F_Masinosiriranga1Geriamojovande2">'Forma 12'!$G$20</definedName>
    <definedName name="VAS082_F_Masinosiriranga1Geriamojovande3">'Forma 12'!$H$20</definedName>
    <definedName name="VAS082_F_Masinosiriranga1Isviso1">'Forma 12'!$D$20</definedName>
    <definedName name="VAS082_F_Masinosiriranga1Isvisogvt1">'Forma 12'!$E$20</definedName>
    <definedName name="VAS082_F_Masinosiriranga1Isvisont1">'Forma 12'!$I$20</definedName>
    <definedName name="VAS082_F_Masinosiriranga1Kitareguliuoja1">'Forma 12'!$P$20</definedName>
    <definedName name="VAS082_F_Masinosiriranga1Kitosreguliuoj1">'Forma 12'!$N$20</definedName>
    <definedName name="VAS082_F_Masinosiriranga1Kitosveiklosne1">'Forma 12'!$Q$20</definedName>
    <definedName name="VAS082_F_Masinosiriranga1Nuotekudumblot1">'Forma 12'!$L$20</definedName>
    <definedName name="VAS082_F_Masinosiriranga1Nuotekusurinki1">'Forma 12'!$J$20</definedName>
    <definedName name="VAS082_F_Masinosiriranga1Nuotekuvalymas1">'Forma 12'!$K$20</definedName>
    <definedName name="VAS082_F_Masinosiriranga1Pavirsiniunuot1">'Forma 12'!$M$20</definedName>
    <definedName name="VAS082_F_Masinosiriranga2Apskaitosveikla1">'Forma 12'!$O$43</definedName>
    <definedName name="VAS082_F_Masinosiriranga2Geriamojovande1">'Forma 12'!$F$43</definedName>
    <definedName name="VAS082_F_Masinosiriranga2Geriamojovande2">'Forma 12'!$G$43</definedName>
    <definedName name="VAS082_F_Masinosiriranga2Geriamojovande3">'Forma 12'!$H$43</definedName>
    <definedName name="VAS082_F_Masinosiriranga2Isviso1">'Forma 12'!$D$43</definedName>
    <definedName name="VAS082_F_Masinosiriranga2Isvisogvt1">'Forma 12'!$E$43</definedName>
    <definedName name="VAS082_F_Masinosiriranga2Isvisont1">'Forma 12'!$I$43</definedName>
    <definedName name="VAS082_F_Masinosiriranga2Kitareguliuoja1">'Forma 12'!$P$43</definedName>
    <definedName name="VAS082_F_Masinosiriranga2Kitosreguliuoj1">'Forma 12'!$N$43</definedName>
    <definedName name="VAS082_F_Masinosiriranga2Kitosveiklosne1">'Forma 12'!$Q$43</definedName>
    <definedName name="VAS082_F_Masinosiriranga2Nuotekudumblot1">'Forma 12'!$L$43</definedName>
    <definedName name="VAS082_F_Masinosiriranga2Nuotekusurinki1">'Forma 12'!$J$43</definedName>
    <definedName name="VAS082_F_Masinosiriranga2Nuotekuvalymas1">'Forma 12'!$K$43</definedName>
    <definedName name="VAS082_F_Masinosiriranga2Pavirsiniunuot1">'Forma 12'!$M$43</definedName>
    <definedName name="VAS082_F_Masinosiriranga3Apskaitosveikla1">'Forma 12'!$O$66</definedName>
    <definedName name="VAS082_F_Masinosiriranga3Geriamojovande1">'Forma 12'!$F$66</definedName>
    <definedName name="VAS082_F_Masinosiriranga3Geriamojovande2">'Forma 12'!$G$66</definedName>
    <definedName name="VAS082_F_Masinosiriranga3Geriamojovande3">'Forma 12'!$H$66</definedName>
    <definedName name="VAS082_F_Masinosiriranga3Isviso1">'Forma 12'!$D$66</definedName>
    <definedName name="VAS082_F_Masinosiriranga3Isvisogvt1">'Forma 12'!$E$66</definedName>
    <definedName name="VAS082_F_Masinosiriranga3Isvisont1">'Forma 12'!$I$66</definedName>
    <definedName name="VAS082_F_Masinosiriranga3Kitareguliuoja1">'Forma 12'!$P$66</definedName>
    <definedName name="VAS082_F_Masinosiriranga3Kitosreguliuoj1">'Forma 12'!$N$66</definedName>
    <definedName name="VAS082_F_Masinosiriranga3Kitosveiklosne1">'Forma 12'!$Q$66</definedName>
    <definedName name="VAS082_F_Masinosiriranga3Nuotekudumblot1">'Forma 12'!$L$66</definedName>
    <definedName name="VAS082_F_Masinosiriranga3Nuotekusurinki1">'Forma 12'!$J$66</definedName>
    <definedName name="VAS082_F_Masinosiriranga3Nuotekuvalymas1">'Forma 12'!$K$66</definedName>
    <definedName name="VAS082_F_Masinosiriranga3Pavirsiniunuot1">'Forma 12'!$M$66</definedName>
    <definedName name="VAS082_F_Masinosiriranga4Apskaitosveikla1">'Forma 12'!$O$89</definedName>
    <definedName name="VAS082_F_Masinosiriranga4Geriamojovande1">'Forma 12'!$F$89</definedName>
    <definedName name="VAS082_F_Masinosiriranga4Geriamojovande2">'Forma 12'!$G$89</definedName>
    <definedName name="VAS082_F_Masinosiriranga4Geriamojovande3">'Forma 12'!$H$89</definedName>
    <definedName name="VAS082_F_Masinosiriranga4Isviso1">'Forma 12'!$D$89</definedName>
    <definedName name="VAS082_F_Masinosiriranga4Isvisogvt1">'Forma 12'!$E$89</definedName>
    <definedName name="VAS082_F_Masinosiriranga4Isvisont1">'Forma 12'!$I$89</definedName>
    <definedName name="VAS082_F_Masinosiriranga4Kitareguliuoja1">'Forma 12'!$P$89</definedName>
    <definedName name="VAS082_F_Masinosiriranga4Kitosreguliuoj1">'Forma 12'!$N$89</definedName>
    <definedName name="VAS082_F_Masinosiriranga4Kitosveiklosne1">'Forma 12'!$Q$89</definedName>
    <definedName name="VAS082_F_Masinosiriranga4Nuotekudumblot1">'Forma 12'!$L$89</definedName>
    <definedName name="VAS082_F_Masinosiriranga4Nuotekusurinki1">'Forma 12'!$J$89</definedName>
    <definedName name="VAS082_F_Masinosiriranga4Nuotekuvalymas1">'Forma 12'!$K$89</definedName>
    <definedName name="VAS082_F_Masinosiriranga4Pavirsiniunuot1">'Forma 12'!$M$89</definedName>
    <definedName name="VAS082_F_Nematerialusis1Apskaitosveikla1">'Forma 12'!$O$11</definedName>
    <definedName name="VAS082_F_Nematerialusis1Geriamojovande1">'Forma 12'!$F$11</definedName>
    <definedName name="VAS082_F_Nematerialusis1Geriamojovande2">'Forma 12'!$G$11</definedName>
    <definedName name="VAS082_F_Nematerialusis1Geriamojovande3">'Forma 12'!$H$11</definedName>
    <definedName name="VAS082_F_Nematerialusis1Isviso1">'Forma 12'!$D$11</definedName>
    <definedName name="VAS082_F_Nematerialusis1Isvisogvt1">'Forma 12'!$E$11</definedName>
    <definedName name="VAS082_F_Nematerialusis1Isvisont1">'Forma 12'!$I$11</definedName>
    <definedName name="VAS082_F_Nematerialusis1Kitareguliuoja1">'Forma 12'!$P$11</definedName>
    <definedName name="VAS082_F_Nematerialusis1Kitosreguliuoj1">'Forma 12'!$N$11</definedName>
    <definedName name="VAS082_F_Nematerialusis1Kitosveiklosne1">'Forma 12'!$Q$11</definedName>
    <definedName name="VAS082_F_Nematerialusis1Nuotekudumblot1">'Forma 12'!$L$11</definedName>
    <definedName name="VAS082_F_Nematerialusis1Nuotekusurinki1">'Forma 12'!$J$11</definedName>
    <definedName name="VAS082_F_Nematerialusis1Nuotekuvalymas1">'Forma 12'!$K$11</definedName>
    <definedName name="VAS082_F_Nematerialusis1Pavirsiniunuot1">'Forma 12'!$M$11</definedName>
    <definedName name="VAS082_F_Nematerialusis2Apskaitosveikla1">'Forma 12'!$O$34</definedName>
    <definedName name="VAS082_F_Nematerialusis2Geriamojovande1">'Forma 12'!$F$34</definedName>
    <definedName name="VAS082_F_Nematerialusis2Geriamojovande2">'Forma 12'!$G$34</definedName>
    <definedName name="VAS082_F_Nematerialusis2Geriamojovande3">'Forma 12'!$H$34</definedName>
    <definedName name="VAS082_F_Nematerialusis2Isviso1">'Forma 12'!$D$34</definedName>
    <definedName name="VAS082_F_Nematerialusis2Isvisogvt1">'Forma 12'!$E$34</definedName>
    <definedName name="VAS082_F_Nematerialusis2Isvisont1">'Forma 12'!$I$34</definedName>
    <definedName name="VAS082_F_Nematerialusis2Kitareguliuoja1">'Forma 12'!$P$34</definedName>
    <definedName name="VAS082_F_Nematerialusis2Kitosreguliuoj1">'Forma 12'!$N$34</definedName>
    <definedName name="VAS082_F_Nematerialusis2Kitosveiklosne1">'Forma 12'!$Q$34</definedName>
    <definedName name="VAS082_F_Nematerialusis2Nuotekudumblot1">'Forma 12'!$L$34</definedName>
    <definedName name="VAS082_F_Nematerialusis2Nuotekusurinki1">'Forma 12'!$J$34</definedName>
    <definedName name="VAS082_F_Nematerialusis2Nuotekuvalymas1">'Forma 12'!$K$34</definedName>
    <definedName name="VAS082_F_Nematerialusis2Pavirsiniunuot1">'Forma 12'!$M$34</definedName>
    <definedName name="VAS082_F_Nematerialusis3Apskaitosveikla1">'Forma 12'!$O$57</definedName>
    <definedName name="VAS082_F_Nematerialusis3Geriamojovande1">'Forma 12'!$F$57</definedName>
    <definedName name="VAS082_F_Nematerialusis3Geriamojovande2">'Forma 12'!$G$57</definedName>
    <definedName name="VAS082_F_Nematerialusis3Geriamojovande3">'Forma 12'!$H$57</definedName>
    <definedName name="VAS082_F_Nematerialusis3Isviso1">'Forma 12'!$D$57</definedName>
    <definedName name="VAS082_F_Nematerialusis3Isvisogvt1">'Forma 12'!$E$57</definedName>
    <definedName name="VAS082_F_Nematerialusis3Isvisont1">'Forma 12'!$I$57</definedName>
    <definedName name="VAS082_F_Nematerialusis3Kitareguliuoja1">'Forma 12'!$P$57</definedName>
    <definedName name="VAS082_F_Nematerialusis3Kitosreguliuoj1">'Forma 12'!$N$57</definedName>
    <definedName name="VAS082_F_Nematerialusis3Kitosveiklosne1">'Forma 12'!$Q$57</definedName>
    <definedName name="VAS082_F_Nematerialusis3Nuotekudumblot1">'Forma 12'!$L$57</definedName>
    <definedName name="VAS082_F_Nematerialusis3Nuotekusurinki1">'Forma 12'!$J$57</definedName>
    <definedName name="VAS082_F_Nematerialusis3Nuotekuvalymas1">'Forma 12'!$K$57</definedName>
    <definedName name="VAS082_F_Nematerialusis3Pavirsiniunuot1">'Forma 12'!$M$57</definedName>
    <definedName name="VAS082_F_Nematerialusis4Apskaitosveikla1">'Forma 12'!$O$80</definedName>
    <definedName name="VAS082_F_Nematerialusis4Geriamojovande1">'Forma 12'!$F$80</definedName>
    <definedName name="VAS082_F_Nematerialusis4Geriamojovande2">'Forma 12'!$G$80</definedName>
    <definedName name="VAS082_F_Nematerialusis4Geriamojovande3">'Forma 12'!$H$80</definedName>
    <definedName name="VAS082_F_Nematerialusis4Isviso1">'Forma 12'!$D$80</definedName>
    <definedName name="VAS082_F_Nematerialusis4Isvisogvt1">'Forma 12'!$E$80</definedName>
    <definedName name="VAS082_F_Nematerialusis4Isvisont1">'Forma 12'!$I$80</definedName>
    <definedName name="VAS082_F_Nematerialusis4Kitareguliuoja1">'Forma 12'!$P$80</definedName>
    <definedName name="VAS082_F_Nematerialusis4Kitosreguliuoj1">'Forma 12'!$N$80</definedName>
    <definedName name="VAS082_F_Nematerialusis4Kitosveiklosne1">'Forma 12'!$Q$80</definedName>
    <definedName name="VAS082_F_Nematerialusis4Nuotekudumblot1">'Forma 12'!$L$80</definedName>
    <definedName name="VAS082_F_Nematerialusis4Nuotekusurinki1">'Forma 12'!$J$80</definedName>
    <definedName name="VAS082_F_Nematerialusis4Nuotekuvalymas1">'Forma 12'!$K$80</definedName>
    <definedName name="VAS082_F_Nematerialusis4Pavirsiniunuot1">'Forma 12'!$M$80</definedName>
    <definedName name="VAS082_F_Netiesiogiaipa1Apskaitosveikla1">'Forma 12'!$O$56</definedName>
    <definedName name="VAS082_F_Netiesiogiaipa1Geriamojovande1">'Forma 12'!$F$56</definedName>
    <definedName name="VAS082_F_Netiesiogiaipa1Geriamojovande2">'Forma 12'!$G$56</definedName>
    <definedName name="VAS082_F_Netiesiogiaipa1Geriamojovande3">'Forma 12'!$H$56</definedName>
    <definedName name="VAS082_F_Netiesiogiaipa1Isviso1">'Forma 12'!$D$56</definedName>
    <definedName name="VAS082_F_Netiesiogiaipa1Isvisogvt1">'Forma 12'!$E$56</definedName>
    <definedName name="VAS082_F_Netiesiogiaipa1Isvisont1">'Forma 12'!$I$56</definedName>
    <definedName name="VAS082_F_Netiesiogiaipa1Kitareguliuoja1">'Forma 12'!$P$56</definedName>
    <definedName name="VAS082_F_Netiesiogiaipa1Kitosreguliuoj1">'Forma 12'!$N$56</definedName>
    <definedName name="VAS082_F_Netiesiogiaipa1Kitosveiklosne1">'Forma 12'!$Q$56</definedName>
    <definedName name="VAS082_F_Netiesiogiaipa1Nuotekudumblot1">'Forma 12'!$L$56</definedName>
    <definedName name="VAS082_F_Netiesiogiaipa1Nuotekusurinki1">'Forma 12'!$J$56</definedName>
    <definedName name="VAS082_F_Netiesiogiaipa1Nuotekuvalymas1">'Forma 12'!$K$56</definedName>
    <definedName name="VAS082_F_Netiesiogiaipa1Pavirsiniunuot1">'Forma 12'!$M$56</definedName>
    <definedName name="VAS082_F_Nuotekuirdumbl1Apskaitosveikla1">'Forma 12'!$O$22</definedName>
    <definedName name="VAS082_F_Nuotekuirdumbl1Geriamojovande1">'Forma 12'!$F$22</definedName>
    <definedName name="VAS082_F_Nuotekuirdumbl1Geriamojovande2">'Forma 12'!$G$22</definedName>
    <definedName name="VAS082_F_Nuotekuirdumbl1Geriamojovande3">'Forma 12'!$H$22</definedName>
    <definedName name="VAS082_F_Nuotekuirdumbl1Isviso1">'Forma 12'!$D$22</definedName>
    <definedName name="VAS082_F_Nuotekuirdumbl1Isvisogvt1">'Forma 12'!$E$22</definedName>
    <definedName name="VAS082_F_Nuotekuirdumbl1Isvisont1">'Forma 12'!$I$22</definedName>
    <definedName name="VAS082_F_Nuotekuirdumbl1Kitareguliuoja1">'Forma 12'!$P$22</definedName>
    <definedName name="VAS082_F_Nuotekuirdumbl1Kitosreguliuoj1">'Forma 12'!$N$22</definedName>
    <definedName name="VAS082_F_Nuotekuirdumbl1Kitosveiklosne1">'Forma 12'!$Q$22</definedName>
    <definedName name="VAS082_F_Nuotekuirdumbl1Nuotekudumblot1">'Forma 12'!$L$22</definedName>
    <definedName name="VAS082_F_Nuotekuirdumbl1Nuotekusurinki1">'Forma 12'!$J$22</definedName>
    <definedName name="VAS082_F_Nuotekuirdumbl1Nuotekuvalymas1">'Forma 12'!$K$22</definedName>
    <definedName name="VAS082_F_Nuotekuirdumbl1Pavirsiniunuot1">'Forma 12'!$M$22</definedName>
    <definedName name="VAS082_F_Nuotekuirdumbl2Apskaitosveikla1">'Forma 12'!$O$45</definedName>
    <definedName name="VAS082_F_Nuotekuirdumbl2Geriamojovande1">'Forma 12'!$F$45</definedName>
    <definedName name="VAS082_F_Nuotekuirdumbl2Geriamojovande2">'Forma 12'!$G$45</definedName>
    <definedName name="VAS082_F_Nuotekuirdumbl2Geriamojovande3">'Forma 12'!$H$45</definedName>
    <definedName name="VAS082_F_Nuotekuirdumbl2Isviso1">'Forma 12'!$D$45</definedName>
    <definedName name="VAS082_F_Nuotekuirdumbl2Isvisogvt1">'Forma 12'!$E$45</definedName>
    <definedName name="VAS082_F_Nuotekuirdumbl2Isvisont1">'Forma 12'!$I$45</definedName>
    <definedName name="VAS082_F_Nuotekuirdumbl2Kitareguliuoja1">'Forma 12'!$P$45</definedName>
    <definedName name="VAS082_F_Nuotekuirdumbl2Kitosreguliuoj1">'Forma 12'!$N$45</definedName>
    <definedName name="VAS082_F_Nuotekuirdumbl2Kitosveiklosne1">'Forma 12'!$Q$45</definedName>
    <definedName name="VAS082_F_Nuotekuirdumbl2Nuotekudumblot1">'Forma 12'!$L$45</definedName>
    <definedName name="VAS082_F_Nuotekuirdumbl2Nuotekusurinki1">'Forma 12'!$J$45</definedName>
    <definedName name="VAS082_F_Nuotekuirdumbl2Nuotekuvalymas1">'Forma 12'!$K$45</definedName>
    <definedName name="VAS082_F_Nuotekuirdumbl2Pavirsiniunuot1">'Forma 12'!$M$45</definedName>
    <definedName name="VAS082_F_Nuotekuirdumbl3Apskaitosveikla1">'Forma 12'!$O$68</definedName>
    <definedName name="VAS082_F_Nuotekuirdumbl3Geriamojovande1">'Forma 12'!$F$68</definedName>
    <definedName name="VAS082_F_Nuotekuirdumbl3Geriamojovande2">'Forma 12'!$G$68</definedName>
    <definedName name="VAS082_F_Nuotekuirdumbl3Geriamojovande3">'Forma 12'!$H$68</definedName>
    <definedName name="VAS082_F_Nuotekuirdumbl3Isviso1">'Forma 12'!$D$68</definedName>
    <definedName name="VAS082_F_Nuotekuirdumbl3Isvisogvt1">'Forma 12'!$E$68</definedName>
    <definedName name="VAS082_F_Nuotekuirdumbl3Isvisont1">'Forma 12'!$I$68</definedName>
    <definedName name="VAS082_F_Nuotekuirdumbl3Kitareguliuoja1">'Forma 12'!$P$68</definedName>
    <definedName name="VAS082_F_Nuotekuirdumbl3Kitosreguliuoj1">'Forma 12'!$N$68</definedName>
    <definedName name="VAS082_F_Nuotekuirdumbl3Kitosveiklosne1">'Forma 12'!$Q$68</definedName>
    <definedName name="VAS082_F_Nuotekuirdumbl3Nuotekudumblot1">'Forma 12'!$L$68</definedName>
    <definedName name="VAS082_F_Nuotekuirdumbl3Nuotekusurinki1">'Forma 12'!$J$68</definedName>
    <definedName name="VAS082_F_Nuotekuirdumbl3Nuotekuvalymas1">'Forma 12'!$K$68</definedName>
    <definedName name="VAS082_F_Nuotekuirdumbl3Pavirsiniunuot1">'Forma 12'!$M$68</definedName>
    <definedName name="VAS082_F_Paskirstomasil1Apskaitosveikla1">'Forma 12'!$O$10</definedName>
    <definedName name="VAS082_F_Paskirstomasil1Geriamojovande1">'Forma 12'!$F$10</definedName>
    <definedName name="VAS082_F_Paskirstomasil1Geriamojovande2">'Forma 12'!$G$10</definedName>
    <definedName name="VAS082_F_Paskirstomasil1Geriamojovande3">'Forma 12'!$H$10</definedName>
    <definedName name="VAS082_F_Paskirstomasil1Isviso1">'Forma 12'!$D$10</definedName>
    <definedName name="VAS082_F_Paskirstomasil1Isvisogvt1">'Forma 12'!$E$10</definedName>
    <definedName name="VAS082_F_Paskirstomasil1Isvisont1">'Forma 12'!$I$10</definedName>
    <definedName name="VAS082_F_Paskirstomasil1Kitareguliuoja1">'Forma 12'!$P$10</definedName>
    <definedName name="VAS082_F_Paskirstomasil1Kitosreguliuoj1">'Forma 12'!$N$10</definedName>
    <definedName name="VAS082_F_Paskirstomasil1Kitosveiklosne1">'Forma 12'!$Q$10</definedName>
    <definedName name="VAS082_F_Paskirstomasil1Nuotekudumblot1">'Forma 12'!$L$10</definedName>
    <definedName name="VAS082_F_Paskirstomasil1Nuotekusurinki1">'Forma 12'!$J$10</definedName>
    <definedName name="VAS082_F_Paskirstomasil1Nuotekuvalymas1">'Forma 12'!$K$10</definedName>
    <definedName name="VAS082_F_Paskirstomasil1Pavirsiniunuot1">'Forma 12'!$M$10</definedName>
    <definedName name="VAS082_F_Pastataiadmini1Apskaitosveikla1">'Forma 12'!$O$16</definedName>
    <definedName name="VAS082_F_Pastataiadmini1Geriamojovande1">'Forma 12'!$F$16</definedName>
    <definedName name="VAS082_F_Pastataiadmini1Geriamojovande2">'Forma 12'!$G$16</definedName>
    <definedName name="VAS082_F_Pastataiadmini1Geriamojovande3">'Forma 12'!$H$16</definedName>
    <definedName name="VAS082_F_Pastataiadmini1Isviso1">'Forma 12'!$D$16</definedName>
    <definedName name="VAS082_F_Pastataiadmini1Isvisogvt1">'Forma 12'!$E$16</definedName>
    <definedName name="VAS082_F_Pastataiadmini1Isvisont1">'Forma 12'!$I$16</definedName>
    <definedName name="VAS082_F_Pastataiadmini1Kitareguliuoja1">'Forma 12'!$P$16</definedName>
    <definedName name="VAS082_F_Pastataiadmini1Kitosreguliuoj1">'Forma 12'!$N$16</definedName>
    <definedName name="VAS082_F_Pastataiadmini1Kitosveiklosne1">'Forma 12'!$Q$16</definedName>
    <definedName name="VAS082_F_Pastataiadmini1Nuotekudumblot1">'Forma 12'!$L$16</definedName>
    <definedName name="VAS082_F_Pastataiadmini1Nuotekusurinki1">'Forma 12'!$J$16</definedName>
    <definedName name="VAS082_F_Pastataiadmini1Nuotekuvalymas1">'Forma 12'!$K$16</definedName>
    <definedName name="VAS082_F_Pastataiadmini1Pavirsiniunuot1">'Forma 12'!$M$16</definedName>
    <definedName name="VAS082_F_Pastataiadmini2Apskaitosveikla1">'Forma 12'!$O$39</definedName>
    <definedName name="VAS082_F_Pastataiadmini2Geriamojovande1">'Forma 12'!$F$39</definedName>
    <definedName name="VAS082_F_Pastataiadmini2Geriamojovande2">'Forma 12'!$G$39</definedName>
    <definedName name="VAS082_F_Pastataiadmini2Geriamojovande3">'Forma 12'!$H$39</definedName>
    <definedName name="VAS082_F_Pastataiadmini2Isviso1">'Forma 12'!$D$39</definedName>
    <definedName name="VAS082_F_Pastataiadmini2Isvisogvt1">'Forma 12'!$E$39</definedName>
    <definedName name="VAS082_F_Pastataiadmini2Isvisont1">'Forma 12'!$I$39</definedName>
    <definedName name="VAS082_F_Pastataiadmini2Kitareguliuoja1">'Forma 12'!$P$39</definedName>
    <definedName name="VAS082_F_Pastataiadmini2Kitosreguliuoj1">'Forma 12'!$N$39</definedName>
    <definedName name="VAS082_F_Pastataiadmini2Kitosveiklosne1">'Forma 12'!$Q$39</definedName>
    <definedName name="VAS082_F_Pastataiadmini2Nuotekudumblot1">'Forma 12'!$L$39</definedName>
    <definedName name="VAS082_F_Pastataiadmini2Nuotekusurinki1">'Forma 12'!$J$39</definedName>
    <definedName name="VAS082_F_Pastataiadmini2Nuotekuvalymas1">'Forma 12'!$K$39</definedName>
    <definedName name="VAS082_F_Pastataiadmini2Pavirsiniunuot1">'Forma 12'!$M$39</definedName>
    <definedName name="VAS082_F_Pastataiadmini3Apskaitosveikla1">'Forma 12'!$O$62</definedName>
    <definedName name="VAS082_F_Pastataiadmini3Geriamojovande1">'Forma 12'!$F$62</definedName>
    <definedName name="VAS082_F_Pastataiadmini3Geriamojovande2">'Forma 12'!$G$62</definedName>
    <definedName name="VAS082_F_Pastataiadmini3Geriamojovande3">'Forma 12'!$H$62</definedName>
    <definedName name="VAS082_F_Pastataiadmini3Isviso1">'Forma 12'!$D$62</definedName>
    <definedName name="VAS082_F_Pastataiadmini3Isvisogvt1">'Forma 12'!$E$62</definedName>
    <definedName name="VAS082_F_Pastataiadmini3Isvisont1">'Forma 12'!$I$62</definedName>
    <definedName name="VAS082_F_Pastataiadmini3Kitareguliuoja1">'Forma 12'!$P$62</definedName>
    <definedName name="VAS082_F_Pastataiadmini3Kitosreguliuoj1">'Forma 12'!$N$62</definedName>
    <definedName name="VAS082_F_Pastataiadmini3Kitosveiklosne1">'Forma 12'!$Q$62</definedName>
    <definedName name="VAS082_F_Pastataiadmini3Nuotekudumblot1">'Forma 12'!$L$62</definedName>
    <definedName name="VAS082_F_Pastataiadmini3Nuotekusurinki1">'Forma 12'!$J$62</definedName>
    <definedName name="VAS082_F_Pastataiadmini3Nuotekuvalymas1">'Forma 12'!$K$62</definedName>
    <definedName name="VAS082_F_Pastataiadmini3Pavirsiniunuot1">'Forma 12'!$M$62</definedName>
    <definedName name="VAS082_F_Pastataiadmini4Apskaitosveikla1">'Forma 12'!$O$85</definedName>
    <definedName name="VAS082_F_Pastataiadmini4Geriamojovande1">'Forma 12'!$F$85</definedName>
    <definedName name="VAS082_F_Pastataiadmini4Geriamojovande2">'Forma 12'!$G$85</definedName>
    <definedName name="VAS082_F_Pastataiadmini4Geriamojovande3">'Forma 12'!$H$85</definedName>
    <definedName name="VAS082_F_Pastataiadmini4Isviso1">'Forma 12'!$D$85</definedName>
    <definedName name="VAS082_F_Pastataiadmini4Isvisogvt1">'Forma 12'!$E$85</definedName>
    <definedName name="VAS082_F_Pastataiadmini4Isvisont1">'Forma 12'!$I$85</definedName>
    <definedName name="VAS082_F_Pastataiadmini4Kitareguliuoja1">'Forma 12'!$P$85</definedName>
    <definedName name="VAS082_F_Pastataiadmini4Kitosreguliuoj1">'Forma 12'!$N$85</definedName>
    <definedName name="VAS082_F_Pastataiadmini4Kitosveiklosne1">'Forma 12'!$Q$85</definedName>
    <definedName name="VAS082_F_Pastataiadmini4Nuotekudumblot1">'Forma 12'!$L$85</definedName>
    <definedName name="VAS082_F_Pastataiadmini4Nuotekusurinki1">'Forma 12'!$J$85</definedName>
    <definedName name="VAS082_F_Pastataiadmini4Nuotekuvalymas1">'Forma 12'!$K$85</definedName>
    <definedName name="VAS082_F_Pastataiadmini4Pavirsiniunuot1">'Forma 12'!$M$85</definedName>
    <definedName name="VAS082_F_Pastataiirstat1Apskaitosveikla1">'Forma 12'!$O$15</definedName>
    <definedName name="VAS082_F_Pastataiirstat1Geriamojovande1">'Forma 12'!$F$15</definedName>
    <definedName name="VAS082_F_Pastataiirstat1Geriamojovande2">'Forma 12'!$G$15</definedName>
    <definedName name="VAS082_F_Pastataiirstat1Geriamojovande3">'Forma 12'!$H$15</definedName>
    <definedName name="VAS082_F_Pastataiirstat1Isviso1">'Forma 12'!$D$15</definedName>
    <definedName name="VAS082_F_Pastataiirstat1Isvisogvt1">'Forma 12'!$E$15</definedName>
    <definedName name="VAS082_F_Pastataiirstat1Isvisont1">'Forma 12'!$I$15</definedName>
    <definedName name="VAS082_F_Pastataiirstat1Kitareguliuoja1">'Forma 12'!$P$15</definedName>
    <definedName name="VAS082_F_Pastataiirstat1Kitosreguliuoj1">'Forma 12'!$N$15</definedName>
    <definedName name="VAS082_F_Pastataiirstat1Kitosveiklosne1">'Forma 12'!$Q$15</definedName>
    <definedName name="VAS082_F_Pastataiirstat1Nuotekudumblot1">'Forma 12'!$L$15</definedName>
    <definedName name="VAS082_F_Pastataiirstat1Nuotekusurinki1">'Forma 12'!$J$15</definedName>
    <definedName name="VAS082_F_Pastataiirstat1Nuotekuvalymas1">'Forma 12'!$K$15</definedName>
    <definedName name="VAS082_F_Pastataiirstat1Pavirsiniunuot1">'Forma 12'!$M$15</definedName>
    <definedName name="VAS082_F_Pastataiirstat2Apskaitosveikla1">'Forma 12'!$O$38</definedName>
    <definedName name="VAS082_F_Pastataiirstat2Geriamojovande1">'Forma 12'!$F$38</definedName>
    <definedName name="VAS082_F_Pastataiirstat2Geriamojovande2">'Forma 12'!$G$38</definedName>
    <definedName name="VAS082_F_Pastataiirstat2Geriamojovande3">'Forma 12'!$H$38</definedName>
    <definedName name="VAS082_F_Pastataiirstat2Isviso1">'Forma 12'!$D$38</definedName>
    <definedName name="VAS082_F_Pastataiirstat2Isvisogvt1">'Forma 12'!$E$38</definedName>
    <definedName name="VAS082_F_Pastataiirstat2Isvisont1">'Forma 12'!$I$38</definedName>
    <definedName name="VAS082_F_Pastataiirstat2Kitareguliuoja1">'Forma 12'!$P$38</definedName>
    <definedName name="VAS082_F_Pastataiirstat2Kitosreguliuoj1">'Forma 12'!$N$38</definedName>
    <definedName name="VAS082_F_Pastataiirstat2Kitosveiklosne1">'Forma 12'!$Q$38</definedName>
    <definedName name="VAS082_F_Pastataiirstat2Nuotekudumblot1">'Forma 12'!$L$38</definedName>
    <definedName name="VAS082_F_Pastataiirstat2Nuotekusurinki1">'Forma 12'!$J$38</definedName>
    <definedName name="VAS082_F_Pastataiirstat2Nuotekuvalymas1">'Forma 12'!$K$38</definedName>
    <definedName name="VAS082_F_Pastataiirstat2Pavirsiniunuot1">'Forma 12'!$M$38</definedName>
    <definedName name="VAS082_F_Pastataiirstat3Apskaitosveikla1">'Forma 12'!$O$61</definedName>
    <definedName name="VAS082_F_Pastataiirstat3Geriamojovande1">'Forma 12'!$F$61</definedName>
    <definedName name="VAS082_F_Pastataiirstat3Geriamojovande2">'Forma 12'!$G$61</definedName>
    <definedName name="VAS082_F_Pastataiirstat3Geriamojovande3">'Forma 12'!$H$61</definedName>
    <definedName name="VAS082_F_Pastataiirstat3Isviso1">'Forma 12'!$D$61</definedName>
    <definedName name="VAS082_F_Pastataiirstat3Isvisogvt1">'Forma 12'!$E$61</definedName>
    <definedName name="VAS082_F_Pastataiirstat3Isvisont1">'Forma 12'!$I$61</definedName>
    <definedName name="VAS082_F_Pastataiirstat3Kitareguliuoja1">'Forma 12'!$P$61</definedName>
    <definedName name="VAS082_F_Pastataiirstat3Kitosreguliuoj1">'Forma 12'!$N$61</definedName>
    <definedName name="VAS082_F_Pastataiirstat3Kitosveiklosne1">'Forma 12'!$Q$61</definedName>
    <definedName name="VAS082_F_Pastataiirstat3Nuotekudumblot1">'Forma 12'!$L$61</definedName>
    <definedName name="VAS082_F_Pastataiirstat3Nuotekusurinki1">'Forma 12'!$J$61</definedName>
    <definedName name="VAS082_F_Pastataiirstat3Nuotekuvalymas1">'Forma 12'!$K$61</definedName>
    <definedName name="VAS082_F_Pastataiirstat3Pavirsiniunuot1">'Forma 12'!$M$61</definedName>
    <definedName name="VAS082_F_Pastataiirstat4Apskaitosveikla1">'Forma 12'!$O$84</definedName>
    <definedName name="VAS082_F_Pastataiirstat4Geriamojovande1">'Forma 12'!$F$84</definedName>
    <definedName name="VAS082_F_Pastataiirstat4Geriamojovande2">'Forma 12'!$G$84</definedName>
    <definedName name="VAS082_F_Pastataiirstat4Geriamojovande3">'Forma 12'!$H$84</definedName>
    <definedName name="VAS082_F_Pastataiirstat4Isviso1">'Forma 12'!$D$84</definedName>
    <definedName name="VAS082_F_Pastataiirstat4Isvisogvt1">'Forma 12'!$E$84</definedName>
    <definedName name="VAS082_F_Pastataiirstat4Isvisont1">'Forma 12'!$I$84</definedName>
    <definedName name="VAS082_F_Pastataiirstat4Kitareguliuoja1">'Forma 12'!$P$84</definedName>
    <definedName name="VAS082_F_Pastataiirstat4Kitosreguliuoj1">'Forma 12'!$N$84</definedName>
    <definedName name="VAS082_F_Pastataiirstat4Kitosveiklosne1">'Forma 12'!$Q$84</definedName>
    <definedName name="VAS082_F_Pastataiirstat4Nuotekudumblot1">'Forma 12'!$L$84</definedName>
    <definedName name="VAS082_F_Pastataiirstat4Nuotekusurinki1">'Forma 12'!$J$84</definedName>
    <definedName name="VAS082_F_Pastataiirstat4Nuotekuvalymas1">'Forma 12'!$K$84</definedName>
    <definedName name="VAS082_F_Pastataiirstat4Pavirsiniunuot1">'Forma 12'!$M$84</definedName>
    <definedName name="VAS082_F_Specprogramine1Apskaitosveikla1">'Forma 12'!$O$13</definedName>
    <definedName name="VAS082_F_Specprogramine1Geriamojovande1">'Forma 12'!$F$13</definedName>
    <definedName name="VAS082_F_Specprogramine1Geriamojovande2">'Forma 12'!$G$13</definedName>
    <definedName name="VAS082_F_Specprogramine1Geriamojovande3">'Forma 12'!$H$13</definedName>
    <definedName name="VAS082_F_Specprogramine1Isviso1">'Forma 12'!$D$13</definedName>
    <definedName name="VAS082_F_Specprogramine1Isvisogvt1">'Forma 12'!$E$13</definedName>
    <definedName name="VAS082_F_Specprogramine1Isvisont1">'Forma 12'!$I$13</definedName>
    <definedName name="VAS082_F_Specprogramine1Kitareguliuoja1">'Forma 12'!$P$13</definedName>
    <definedName name="VAS082_F_Specprogramine1Kitosreguliuoj1">'Forma 12'!$N$13</definedName>
    <definedName name="VAS082_F_Specprogramine1Kitosveiklosne1">'Forma 12'!$Q$13</definedName>
    <definedName name="VAS082_F_Specprogramine1Nuotekudumblot1">'Forma 12'!$L$13</definedName>
    <definedName name="VAS082_F_Specprogramine1Nuotekusurinki1">'Forma 12'!$J$13</definedName>
    <definedName name="VAS082_F_Specprogramine1Nuotekuvalymas1">'Forma 12'!$K$13</definedName>
    <definedName name="VAS082_F_Specprogramine1Pavirsiniunuot1">'Forma 12'!$M$13</definedName>
    <definedName name="VAS082_F_Specprogramine2Apskaitosveikla1">'Forma 12'!$O$36</definedName>
    <definedName name="VAS082_F_Specprogramine2Geriamojovande1">'Forma 12'!$F$36</definedName>
    <definedName name="VAS082_F_Specprogramine2Geriamojovande2">'Forma 12'!$G$36</definedName>
    <definedName name="VAS082_F_Specprogramine2Geriamojovande3">'Forma 12'!$H$36</definedName>
    <definedName name="VAS082_F_Specprogramine2Isviso1">'Forma 12'!$D$36</definedName>
    <definedName name="VAS082_F_Specprogramine2Isvisogvt1">'Forma 12'!$E$36</definedName>
    <definedName name="VAS082_F_Specprogramine2Isvisont1">'Forma 12'!$I$36</definedName>
    <definedName name="VAS082_F_Specprogramine2Kitareguliuoja1">'Forma 12'!$P$36</definedName>
    <definedName name="VAS082_F_Specprogramine2Kitosreguliuoj1">'Forma 12'!$N$36</definedName>
    <definedName name="VAS082_F_Specprogramine2Kitosveiklosne1">'Forma 12'!$Q$36</definedName>
    <definedName name="VAS082_F_Specprogramine2Nuotekudumblot1">'Forma 12'!$L$36</definedName>
    <definedName name="VAS082_F_Specprogramine2Nuotekusurinki1">'Forma 12'!$J$36</definedName>
    <definedName name="VAS082_F_Specprogramine2Nuotekuvalymas1">'Forma 12'!$K$36</definedName>
    <definedName name="VAS082_F_Specprogramine2Pavirsiniunuot1">'Forma 12'!$M$36</definedName>
    <definedName name="VAS082_F_Specprogramine3Apskaitosveikla1">'Forma 12'!$O$59</definedName>
    <definedName name="VAS082_F_Specprogramine3Geriamojovande1">'Forma 12'!$F$59</definedName>
    <definedName name="VAS082_F_Specprogramine3Geriamojovande2">'Forma 12'!$G$59</definedName>
    <definedName name="VAS082_F_Specprogramine3Geriamojovande3">'Forma 12'!$H$59</definedName>
    <definedName name="VAS082_F_Specprogramine3Isviso1">'Forma 12'!$D$59</definedName>
    <definedName name="VAS082_F_Specprogramine3Isvisogvt1">'Forma 12'!$E$59</definedName>
    <definedName name="VAS082_F_Specprogramine3Isvisont1">'Forma 12'!$I$59</definedName>
    <definedName name="VAS082_F_Specprogramine3Kitareguliuoja1">'Forma 12'!$P$59</definedName>
    <definedName name="VAS082_F_Specprogramine3Kitosreguliuoj1">'Forma 12'!$N$59</definedName>
    <definedName name="VAS082_F_Specprogramine3Kitosveiklosne1">'Forma 12'!$Q$59</definedName>
    <definedName name="VAS082_F_Specprogramine3Nuotekudumblot1">'Forma 12'!$L$59</definedName>
    <definedName name="VAS082_F_Specprogramine3Nuotekusurinki1">'Forma 12'!$J$59</definedName>
    <definedName name="VAS082_F_Specprogramine3Nuotekuvalymas1">'Forma 12'!$K$59</definedName>
    <definedName name="VAS082_F_Specprogramine3Pavirsiniunuot1">'Forma 12'!$M$59</definedName>
    <definedName name="VAS082_F_Specprogramine4Apskaitosveikla1">'Forma 12'!$O$82</definedName>
    <definedName name="VAS082_F_Specprogramine4Geriamojovande1">'Forma 12'!$F$82</definedName>
    <definedName name="VAS082_F_Specprogramine4Geriamojovande2">'Forma 12'!$G$82</definedName>
    <definedName name="VAS082_F_Specprogramine4Geriamojovande3">'Forma 12'!$H$82</definedName>
    <definedName name="VAS082_F_Specprogramine4Isviso1">'Forma 12'!$D$82</definedName>
    <definedName name="VAS082_F_Specprogramine4Isvisogvt1">'Forma 12'!$E$82</definedName>
    <definedName name="VAS082_F_Specprogramine4Isvisont1">'Forma 12'!$I$82</definedName>
    <definedName name="VAS082_F_Specprogramine4Kitareguliuoja1">'Forma 12'!$P$82</definedName>
    <definedName name="VAS082_F_Specprogramine4Kitosreguliuoj1">'Forma 12'!$N$82</definedName>
    <definedName name="VAS082_F_Specprogramine4Kitosveiklosne1">'Forma 12'!$Q$82</definedName>
    <definedName name="VAS082_F_Specprogramine4Nuotekudumblot1">'Forma 12'!$L$82</definedName>
    <definedName name="VAS082_F_Specprogramine4Nuotekusurinki1">'Forma 12'!$J$82</definedName>
    <definedName name="VAS082_F_Specprogramine4Nuotekuvalymas1">'Forma 12'!$K$82</definedName>
    <definedName name="VAS082_F_Specprogramine4Pavirsiniunuot1">'Forma 12'!$M$82</definedName>
    <definedName name="VAS082_F_Standartinepro1Apskaitosveikla1">'Forma 12'!$O$12</definedName>
    <definedName name="VAS082_F_Standartinepro1Geriamojovande1">'Forma 12'!$F$12</definedName>
    <definedName name="VAS082_F_Standartinepro1Geriamojovande2">'Forma 12'!$G$12</definedName>
    <definedName name="VAS082_F_Standartinepro1Geriamojovande3">'Forma 12'!$H$12</definedName>
    <definedName name="VAS082_F_Standartinepro1Isviso1">'Forma 12'!$D$12</definedName>
    <definedName name="VAS082_F_Standartinepro1Isvisogvt1">'Forma 12'!$E$12</definedName>
    <definedName name="VAS082_F_Standartinepro1Isvisont1">'Forma 12'!$I$12</definedName>
    <definedName name="VAS082_F_Standartinepro1Kitareguliuoja1">'Forma 12'!$P$12</definedName>
    <definedName name="VAS082_F_Standartinepro1Kitosreguliuoj1">'Forma 12'!$N$12</definedName>
    <definedName name="VAS082_F_Standartinepro1Kitosveiklosne1">'Forma 12'!$Q$12</definedName>
    <definedName name="VAS082_F_Standartinepro1Nuotekudumblot1">'Forma 12'!$L$12</definedName>
    <definedName name="VAS082_F_Standartinepro1Nuotekusurinki1">'Forma 12'!$J$12</definedName>
    <definedName name="VAS082_F_Standartinepro1Nuotekuvalymas1">'Forma 12'!$K$12</definedName>
    <definedName name="VAS082_F_Standartinepro1Pavirsiniunuot1">'Forma 12'!$M$12</definedName>
    <definedName name="VAS082_F_Standartinepro2Apskaitosveikla1">'Forma 12'!$O$35</definedName>
    <definedName name="VAS082_F_Standartinepro2Geriamojovande1">'Forma 12'!$F$35</definedName>
    <definedName name="VAS082_F_Standartinepro2Geriamojovande2">'Forma 12'!$G$35</definedName>
    <definedName name="VAS082_F_Standartinepro2Geriamojovande3">'Forma 12'!$H$35</definedName>
    <definedName name="VAS082_F_Standartinepro2Isviso1">'Forma 12'!$D$35</definedName>
    <definedName name="VAS082_F_Standartinepro2Isvisogvt1">'Forma 12'!$E$35</definedName>
    <definedName name="VAS082_F_Standartinepro2Isvisont1">'Forma 12'!$I$35</definedName>
    <definedName name="VAS082_F_Standartinepro2Kitareguliuoja1">'Forma 12'!$P$35</definedName>
    <definedName name="VAS082_F_Standartinepro2Kitosreguliuoj1">'Forma 12'!$N$35</definedName>
    <definedName name="VAS082_F_Standartinepro2Kitosveiklosne1">'Forma 12'!$Q$35</definedName>
    <definedName name="VAS082_F_Standartinepro2Nuotekudumblot1">'Forma 12'!$L$35</definedName>
    <definedName name="VAS082_F_Standartinepro2Nuotekusurinki1">'Forma 12'!$J$35</definedName>
    <definedName name="VAS082_F_Standartinepro2Nuotekuvalymas1">'Forma 12'!$K$35</definedName>
    <definedName name="VAS082_F_Standartinepro2Pavirsiniunuot1">'Forma 12'!$M$35</definedName>
    <definedName name="VAS082_F_Standartinepro3Apskaitosveikla1">'Forma 12'!$O$58</definedName>
    <definedName name="VAS082_F_Standartinepro3Geriamojovande1">'Forma 12'!$F$58</definedName>
    <definedName name="VAS082_F_Standartinepro3Geriamojovande2">'Forma 12'!$G$58</definedName>
    <definedName name="VAS082_F_Standartinepro3Geriamojovande3">'Forma 12'!$H$58</definedName>
    <definedName name="VAS082_F_Standartinepro3Isviso1">'Forma 12'!$D$58</definedName>
    <definedName name="VAS082_F_Standartinepro3Isvisogvt1">'Forma 12'!$E$58</definedName>
    <definedName name="VAS082_F_Standartinepro3Isvisont1">'Forma 12'!$I$58</definedName>
    <definedName name="VAS082_F_Standartinepro3Kitareguliuoja1">'Forma 12'!$P$58</definedName>
    <definedName name="VAS082_F_Standartinepro3Kitosreguliuoj1">'Forma 12'!$N$58</definedName>
    <definedName name="VAS082_F_Standartinepro3Kitosveiklosne1">'Forma 12'!$Q$58</definedName>
    <definedName name="VAS082_F_Standartinepro3Nuotekudumblot1">'Forma 12'!$L$58</definedName>
    <definedName name="VAS082_F_Standartinepro3Nuotekusurinki1">'Forma 12'!$J$58</definedName>
    <definedName name="VAS082_F_Standartinepro3Nuotekuvalymas1">'Forma 12'!$K$58</definedName>
    <definedName name="VAS082_F_Standartinepro3Pavirsiniunuot1">'Forma 12'!$M$58</definedName>
    <definedName name="VAS082_F_Standartinepro4Apskaitosveikla1">'Forma 12'!$O$81</definedName>
    <definedName name="VAS082_F_Standartinepro4Geriamojovande1">'Forma 12'!$F$81</definedName>
    <definedName name="VAS082_F_Standartinepro4Geriamojovande2">'Forma 12'!$G$81</definedName>
    <definedName name="VAS082_F_Standartinepro4Geriamojovande3">'Forma 12'!$H$81</definedName>
    <definedName name="VAS082_F_Standartinepro4Isviso1">'Forma 12'!$D$81</definedName>
    <definedName name="VAS082_F_Standartinepro4Isvisogvt1">'Forma 12'!$E$81</definedName>
    <definedName name="VAS082_F_Standartinepro4Isvisont1">'Forma 12'!$I$81</definedName>
    <definedName name="VAS082_F_Standartinepro4Kitareguliuoja1">'Forma 12'!$P$81</definedName>
    <definedName name="VAS082_F_Standartinepro4Kitosreguliuoj1">'Forma 12'!$N$81</definedName>
    <definedName name="VAS082_F_Standartinepro4Kitosveiklosne1">'Forma 12'!$Q$81</definedName>
    <definedName name="VAS082_F_Standartinepro4Nuotekudumblot1">'Forma 12'!$L$81</definedName>
    <definedName name="VAS082_F_Standartinepro4Nuotekusurinki1">'Forma 12'!$J$81</definedName>
    <definedName name="VAS082_F_Standartinepro4Nuotekuvalymas1">'Forma 12'!$K$81</definedName>
    <definedName name="VAS082_F_Standartinepro4Pavirsiniunuot1">'Forma 12'!$M$81</definedName>
    <definedName name="VAS082_F_Tiesiogiaipask1Apskaitosveikla1">'Forma 12'!$O$33</definedName>
    <definedName name="VAS082_F_Tiesiogiaipask1Geriamojovande1">'Forma 12'!$F$33</definedName>
    <definedName name="VAS082_F_Tiesiogiaipask1Geriamojovande2">'Forma 12'!$G$33</definedName>
    <definedName name="VAS082_F_Tiesiogiaipask1Geriamojovande3">'Forma 12'!$H$33</definedName>
    <definedName name="VAS082_F_Tiesiogiaipask1Isviso1">'Forma 12'!$D$33</definedName>
    <definedName name="VAS082_F_Tiesiogiaipask1Isvisogvt1">'Forma 12'!$E$33</definedName>
    <definedName name="VAS082_F_Tiesiogiaipask1Isvisont1">'Forma 12'!$I$33</definedName>
    <definedName name="VAS082_F_Tiesiogiaipask1Kitareguliuoja1">'Forma 12'!$P$33</definedName>
    <definedName name="VAS082_F_Tiesiogiaipask1Kitosreguliuoj1">'Forma 12'!$N$33</definedName>
    <definedName name="VAS082_F_Tiesiogiaipask1Kitosveiklosne1">'Forma 12'!$Q$33</definedName>
    <definedName name="VAS082_F_Tiesiogiaipask1Nuotekudumblot1">'Forma 12'!$L$33</definedName>
    <definedName name="VAS082_F_Tiesiogiaipask1Nuotekusurinki1">'Forma 12'!$J$33</definedName>
    <definedName name="VAS082_F_Tiesiogiaipask1Nuotekuvalymas1">'Forma 12'!$K$33</definedName>
    <definedName name="VAS082_F_Tiesiogiaipask1Pavirsiniunuot1">'Forma 12'!$M$33</definedName>
    <definedName name="VAS082_F_Transportoprie1Apskaitosveikla1">'Forma 12'!$O$26</definedName>
    <definedName name="VAS082_F_Transportoprie1Geriamojovande1">'Forma 12'!$F$26</definedName>
    <definedName name="VAS082_F_Transportoprie1Geriamojovande2">'Forma 12'!$G$26</definedName>
    <definedName name="VAS082_F_Transportoprie1Geriamojovande3">'Forma 12'!$H$26</definedName>
    <definedName name="VAS082_F_Transportoprie1Isviso1">'Forma 12'!$D$26</definedName>
    <definedName name="VAS082_F_Transportoprie1Isvisogvt1">'Forma 12'!$E$26</definedName>
    <definedName name="VAS082_F_Transportoprie1Isvisont1">'Forma 12'!$I$26</definedName>
    <definedName name="VAS082_F_Transportoprie1Kitareguliuoja1">'Forma 12'!$P$26</definedName>
    <definedName name="VAS082_F_Transportoprie1Kitosreguliuoj1">'Forma 12'!$N$26</definedName>
    <definedName name="VAS082_F_Transportoprie1Kitosveiklosne1">'Forma 12'!$Q$26</definedName>
    <definedName name="VAS082_F_Transportoprie1Nuotekudumblot1">'Forma 12'!$L$26</definedName>
    <definedName name="VAS082_F_Transportoprie1Nuotekusurinki1">'Forma 12'!$J$26</definedName>
    <definedName name="VAS082_F_Transportoprie1Nuotekuvalymas1">'Forma 12'!$K$26</definedName>
    <definedName name="VAS082_F_Transportoprie1Pavirsiniunuot1">'Forma 12'!$M$26</definedName>
    <definedName name="VAS082_F_Transportoprie2Apskaitosveikla1">'Forma 12'!$O$49</definedName>
    <definedName name="VAS082_F_Transportoprie2Geriamojovande1">'Forma 12'!$F$49</definedName>
    <definedName name="VAS082_F_Transportoprie2Geriamojovande2">'Forma 12'!$G$49</definedName>
    <definedName name="VAS082_F_Transportoprie2Geriamojovande3">'Forma 12'!$H$49</definedName>
    <definedName name="VAS082_F_Transportoprie2Isviso1">'Forma 12'!$D$49</definedName>
    <definedName name="VAS082_F_Transportoprie2Isvisogvt1">'Forma 12'!$E$49</definedName>
    <definedName name="VAS082_F_Transportoprie2Isvisont1">'Forma 12'!$I$49</definedName>
    <definedName name="VAS082_F_Transportoprie2Kitareguliuoja1">'Forma 12'!$P$49</definedName>
    <definedName name="VAS082_F_Transportoprie2Kitosreguliuoj1">'Forma 12'!$N$49</definedName>
    <definedName name="VAS082_F_Transportoprie2Kitosveiklosne1">'Forma 12'!$Q$49</definedName>
    <definedName name="VAS082_F_Transportoprie2Nuotekudumblot1">'Forma 12'!$L$49</definedName>
    <definedName name="VAS082_F_Transportoprie2Nuotekusurinki1">'Forma 12'!$J$49</definedName>
    <definedName name="VAS082_F_Transportoprie2Nuotekuvalymas1">'Forma 12'!$K$49</definedName>
    <definedName name="VAS082_F_Transportoprie2Pavirsiniunuot1">'Forma 12'!$M$49</definedName>
    <definedName name="VAS082_F_Transportoprie3Apskaitosveikla1">'Forma 12'!$O$72</definedName>
    <definedName name="VAS082_F_Transportoprie3Geriamojovande1">'Forma 12'!$F$72</definedName>
    <definedName name="VAS082_F_Transportoprie3Geriamojovande2">'Forma 12'!$G$72</definedName>
    <definedName name="VAS082_F_Transportoprie3Geriamojovande3">'Forma 12'!$H$72</definedName>
    <definedName name="VAS082_F_Transportoprie3Isviso1">'Forma 12'!$D$72</definedName>
    <definedName name="VAS082_F_Transportoprie3Isvisogvt1">'Forma 12'!$E$72</definedName>
    <definedName name="VAS082_F_Transportoprie3Isvisont1">'Forma 12'!$I$72</definedName>
    <definedName name="VAS082_F_Transportoprie3Kitareguliuoja1">'Forma 12'!$P$72</definedName>
    <definedName name="VAS082_F_Transportoprie3Kitosreguliuoj1">'Forma 12'!$N$72</definedName>
    <definedName name="VAS082_F_Transportoprie3Kitosveiklosne1">'Forma 12'!$Q$72</definedName>
    <definedName name="VAS082_F_Transportoprie3Nuotekudumblot1">'Forma 12'!$L$72</definedName>
    <definedName name="VAS082_F_Transportoprie3Nuotekusurinki1">'Forma 12'!$J$72</definedName>
    <definedName name="VAS082_F_Transportoprie3Nuotekuvalymas1">'Forma 12'!$K$72</definedName>
    <definedName name="VAS082_F_Transportoprie3Pavirsiniunuot1">'Forma 12'!$M$72</definedName>
    <definedName name="VAS082_F_Transportoprie4Apskaitosveikla1">'Forma 12'!$O$94</definedName>
    <definedName name="VAS082_F_Transportoprie4Geriamojovande1">'Forma 12'!$F$94</definedName>
    <definedName name="VAS082_F_Transportoprie4Geriamojovande2">'Forma 12'!$G$94</definedName>
    <definedName name="VAS082_F_Transportoprie4Geriamojovande3">'Forma 12'!$H$94</definedName>
    <definedName name="VAS082_F_Transportoprie4Isviso1">'Forma 12'!$D$94</definedName>
    <definedName name="VAS082_F_Transportoprie4Isvisogvt1">'Forma 12'!$E$94</definedName>
    <definedName name="VAS082_F_Transportoprie4Isvisont1">'Forma 12'!$I$94</definedName>
    <definedName name="VAS082_F_Transportoprie4Kitareguliuoja1">'Forma 12'!$P$94</definedName>
    <definedName name="VAS082_F_Transportoprie4Kitosreguliuoj1">'Forma 12'!$N$94</definedName>
    <definedName name="VAS082_F_Transportoprie4Kitosveiklosne1">'Forma 12'!$Q$94</definedName>
    <definedName name="VAS082_F_Transportoprie4Nuotekudumblot1">'Forma 12'!$L$94</definedName>
    <definedName name="VAS082_F_Transportoprie4Nuotekusurinki1">'Forma 12'!$J$94</definedName>
    <definedName name="VAS082_F_Transportoprie4Nuotekuvalymas1">'Forma 12'!$K$94</definedName>
    <definedName name="VAS082_F_Transportoprie4Pavirsiniunuot1">'Forma 12'!$M$94</definedName>
    <definedName name="VAS082_F_Vamzdynai1Apskaitosveikla1">'Forma 12'!$O$18</definedName>
    <definedName name="VAS082_F_Vamzdynai1Geriamojovande1">'Forma 12'!$F$18</definedName>
    <definedName name="VAS082_F_Vamzdynai1Geriamojovande2">'Forma 12'!$G$18</definedName>
    <definedName name="VAS082_F_Vamzdynai1Geriamojovande3">'Forma 12'!$H$18</definedName>
    <definedName name="VAS082_F_Vamzdynai1Isviso1">'Forma 12'!$D$18</definedName>
    <definedName name="VAS082_F_Vamzdynai1Isvisogvt1">'Forma 12'!$E$18</definedName>
    <definedName name="VAS082_F_Vamzdynai1Isvisont1">'Forma 12'!$I$18</definedName>
    <definedName name="VAS082_F_Vamzdynai1Kitareguliuoja1">'Forma 12'!$P$18</definedName>
    <definedName name="VAS082_F_Vamzdynai1Kitosreguliuoj1">'Forma 12'!$N$18</definedName>
    <definedName name="VAS082_F_Vamzdynai1Kitosveiklosne1">'Forma 12'!$Q$18</definedName>
    <definedName name="VAS082_F_Vamzdynai1Nuotekudumblot1">'Forma 12'!$L$18</definedName>
    <definedName name="VAS082_F_Vamzdynai1Nuotekusurinki1">'Forma 12'!$J$18</definedName>
    <definedName name="VAS082_F_Vamzdynai1Nuotekuvalymas1">'Forma 12'!$K$18</definedName>
    <definedName name="VAS082_F_Vamzdynai1Pavirsiniunuot1">'Forma 12'!$M$18</definedName>
    <definedName name="VAS082_F_Vamzdynai2Apskaitosveikla1">'Forma 12'!$O$41</definedName>
    <definedName name="VAS082_F_Vamzdynai2Geriamojovande1">'Forma 12'!$F$41</definedName>
    <definedName name="VAS082_F_Vamzdynai2Geriamojovande2">'Forma 12'!$G$41</definedName>
    <definedName name="VAS082_F_Vamzdynai2Geriamojovande3">'Forma 12'!$H$41</definedName>
    <definedName name="VAS082_F_Vamzdynai2Isviso1">'Forma 12'!$D$41</definedName>
    <definedName name="VAS082_F_Vamzdynai2Isvisogvt1">'Forma 12'!$E$41</definedName>
    <definedName name="VAS082_F_Vamzdynai2Isvisont1">'Forma 12'!$I$41</definedName>
    <definedName name="VAS082_F_Vamzdynai2Kitareguliuoja1">'Forma 12'!$P$41</definedName>
    <definedName name="VAS082_F_Vamzdynai2Kitosreguliuoj1">'Forma 12'!$N$41</definedName>
    <definedName name="VAS082_F_Vamzdynai2Kitosveiklosne1">'Forma 12'!$Q$41</definedName>
    <definedName name="VAS082_F_Vamzdynai2Nuotekudumblot1">'Forma 12'!$L$41</definedName>
    <definedName name="VAS082_F_Vamzdynai2Nuotekusurinki1">'Forma 12'!$J$41</definedName>
    <definedName name="VAS082_F_Vamzdynai2Nuotekuvalymas1">'Forma 12'!$K$41</definedName>
    <definedName name="VAS082_F_Vamzdynai2Pavirsiniunuot1">'Forma 12'!$M$41</definedName>
    <definedName name="VAS082_F_Vamzdynai3Apskaitosveikla1">'Forma 12'!$O$64</definedName>
    <definedName name="VAS082_F_Vamzdynai3Geriamojovande1">'Forma 12'!$F$64</definedName>
    <definedName name="VAS082_F_Vamzdynai3Geriamojovande2">'Forma 12'!$G$64</definedName>
    <definedName name="VAS082_F_Vamzdynai3Geriamojovande3">'Forma 12'!$H$64</definedName>
    <definedName name="VAS082_F_Vamzdynai3Isviso1">'Forma 12'!$D$64</definedName>
    <definedName name="VAS082_F_Vamzdynai3Isvisogvt1">'Forma 12'!$E$64</definedName>
    <definedName name="VAS082_F_Vamzdynai3Isvisont1">'Forma 12'!$I$64</definedName>
    <definedName name="VAS082_F_Vamzdynai3Kitareguliuoja1">'Forma 12'!$P$64</definedName>
    <definedName name="VAS082_F_Vamzdynai3Kitosreguliuoj1">'Forma 12'!$N$64</definedName>
    <definedName name="VAS082_F_Vamzdynai3Kitosveiklosne1">'Forma 12'!$Q$64</definedName>
    <definedName name="VAS082_F_Vamzdynai3Nuotekudumblot1">'Forma 12'!$L$64</definedName>
    <definedName name="VAS082_F_Vamzdynai3Nuotekusurinki1">'Forma 12'!$J$64</definedName>
    <definedName name="VAS082_F_Vamzdynai3Nuotekuvalymas1">'Forma 12'!$K$64</definedName>
    <definedName name="VAS082_F_Vamzdynai3Pavirsiniunuot1">'Forma 12'!$M$64</definedName>
    <definedName name="VAS082_F_Vamzdynai4Apskaitosveikla1">'Forma 12'!$O$87</definedName>
    <definedName name="VAS082_F_Vamzdynai4Geriamojovande1">'Forma 12'!$F$87</definedName>
    <definedName name="VAS082_F_Vamzdynai4Geriamojovande2">'Forma 12'!$G$87</definedName>
    <definedName name="VAS082_F_Vamzdynai4Geriamojovande3">'Forma 12'!$H$87</definedName>
    <definedName name="VAS082_F_Vamzdynai4Isviso1">'Forma 12'!$D$87</definedName>
    <definedName name="VAS082_F_Vamzdynai4Isvisogvt1">'Forma 12'!$E$87</definedName>
    <definedName name="VAS082_F_Vamzdynai4Isvisont1">'Forma 12'!$I$87</definedName>
    <definedName name="VAS082_F_Vamzdynai4Kitareguliuoja1">'Forma 12'!$P$87</definedName>
    <definedName name="VAS082_F_Vamzdynai4Kitosreguliuoj1">'Forma 12'!$N$87</definedName>
    <definedName name="VAS082_F_Vamzdynai4Kitosveiklosne1">'Forma 12'!$Q$87</definedName>
    <definedName name="VAS082_F_Vamzdynai4Nuotekudumblot1">'Forma 12'!$L$87</definedName>
    <definedName name="VAS082_F_Vamzdynai4Nuotekusurinki1">'Forma 12'!$J$87</definedName>
    <definedName name="VAS082_F_Vamzdynai4Nuotekuvalymas1">'Forma 12'!$K$87</definedName>
    <definedName name="VAS082_F_Vamzdynai4Pavirsiniunuot1">'Forma 12'!$M$87</definedName>
    <definedName name="VAS082_F_Vandenssiurbli1Apskaitosveikla1">'Forma 12'!$O$21</definedName>
    <definedName name="VAS082_F_Vandenssiurbli1Geriamojovande1">'Forma 12'!$F$21</definedName>
    <definedName name="VAS082_F_Vandenssiurbli1Geriamojovande2">'Forma 12'!$G$21</definedName>
    <definedName name="VAS082_F_Vandenssiurbli1Geriamojovande3">'Forma 12'!$H$21</definedName>
    <definedName name="VAS082_F_Vandenssiurbli1Isviso1">'Forma 12'!$D$21</definedName>
    <definedName name="VAS082_F_Vandenssiurbli1Isvisogvt1">'Forma 12'!$E$21</definedName>
    <definedName name="VAS082_F_Vandenssiurbli1Isvisont1">'Forma 12'!$I$21</definedName>
    <definedName name="VAS082_F_Vandenssiurbli1Kitareguliuoja1">'Forma 12'!$P$21</definedName>
    <definedName name="VAS082_F_Vandenssiurbli1Kitosreguliuoj1">'Forma 12'!$N$21</definedName>
    <definedName name="VAS082_F_Vandenssiurbli1Kitosveiklosne1">'Forma 12'!$Q$21</definedName>
    <definedName name="VAS082_F_Vandenssiurbli1Nuotekudumblot1">'Forma 12'!$L$21</definedName>
    <definedName name="VAS082_F_Vandenssiurbli1Nuotekusurinki1">'Forma 12'!$J$21</definedName>
    <definedName name="VAS082_F_Vandenssiurbli1Nuotekuvalymas1">'Forma 12'!$K$21</definedName>
    <definedName name="VAS082_F_Vandenssiurbli1Pavirsiniunuot1">'Forma 12'!$M$21</definedName>
    <definedName name="VAS082_F_Vandenssiurbli2Apskaitosveikla1">'Forma 12'!$O$44</definedName>
    <definedName name="VAS082_F_Vandenssiurbli2Geriamojovande1">'Forma 12'!$F$44</definedName>
    <definedName name="VAS082_F_Vandenssiurbli2Geriamojovande2">'Forma 12'!$G$44</definedName>
    <definedName name="VAS082_F_Vandenssiurbli2Geriamojovande3">'Forma 12'!$H$44</definedName>
    <definedName name="VAS082_F_Vandenssiurbli2Isviso1">'Forma 12'!$D$44</definedName>
    <definedName name="VAS082_F_Vandenssiurbli2Isvisogvt1">'Forma 12'!$E$44</definedName>
    <definedName name="VAS082_F_Vandenssiurbli2Isvisont1">'Forma 12'!$I$44</definedName>
    <definedName name="VAS082_F_Vandenssiurbli2Kitareguliuoja1">'Forma 12'!$P$44</definedName>
    <definedName name="VAS082_F_Vandenssiurbli2Kitosreguliuoj1">'Forma 12'!$N$44</definedName>
    <definedName name="VAS082_F_Vandenssiurbli2Kitosveiklosne1">'Forma 12'!$Q$44</definedName>
    <definedName name="VAS082_F_Vandenssiurbli2Nuotekudumblot1">'Forma 12'!$L$44</definedName>
    <definedName name="VAS082_F_Vandenssiurbli2Nuotekusurinki1">'Forma 12'!$J$44</definedName>
    <definedName name="VAS082_F_Vandenssiurbli2Nuotekuvalymas1">'Forma 12'!$K$44</definedName>
    <definedName name="VAS082_F_Vandenssiurbli2Pavirsiniunuot1">'Forma 12'!$M$44</definedName>
    <definedName name="VAS082_F_Vandenssiurbli3Apskaitosveikla1">'Forma 12'!$O$67</definedName>
    <definedName name="VAS082_F_Vandenssiurbli3Geriamojovande1">'Forma 12'!$F$67</definedName>
    <definedName name="VAS082_F_Vandenssiurbli3Geriamojovande2">'Forma 12'!$G$67</definedName>
    <definedName name="VAS082_F_Vandenssiurbli3Geriamojovande3">'Forma 12'!$H$67</definedName>
    <definedName name="VAS082_F_Vandenssiurbli3Isviso1">'Forma 12'!$D$67</definedName>
    <definedName name="VAS082_F_Vandenssiurbli3Isvisogvt1">'Forma 12'!$E$67</definedName>
    <definedName name="VAS082_F_Vandenssiurbli3Isvisont1">'Forma 12'!$I$67</definedName>
    <definedName name="VAS082_F_Vandenssiurbli3Kitareguliuoja1">'Forma 12'!$P$67</definedName>
    <definedName name="VAS082_F_Vandenssiurbli3Kitosreguliuoj1">'Forma 12'!$N$67</definedName>
    <definedName name="VAS082_F_Vandenssiurbli3Kitosveiklosne1">'Forma 12'!$Q$67</definedName>
    <definedName name="VAS082_F_Vandenssiurbli3Nuotekudumblot1">'Forma 12'!$L$67</definedName>
    <definedName name="VAS082_F_Vandenssiurbli3Nuotekusurinki1">'Forma 12'!$J$67</definedName>
    <definedName name="VAS082_F_Vandenssiurbli3Nuotekuvalymas1">'Forma 12'!$K$67</definedName>
    <definedName name="VAS082_F_Vandenssiurbli3Pavirsiniunuot1">'Forma 12'!$M$67</definedName>
    <definedName name="VAS070_D_Apskaitospriet1" localSheetId="0">'Forma 1'!$D$23</definedName>
    <definedName name="VAS070_D_Irankiaimatavi1" localSheetId="0">'Forma 1'!$D$24</definedName>
    <definedName name="VAS070_D_Keliaiaikstele1" localSheetId="0">'Forma 1'!$D$16</definedName>
    <definedName name="VAS070_D_Kitasnemateria1" localSheetId="0">'Forma 1'!$D$13</definedName>
    <definedName name="VAS070_D_Kitiirenginiai1" localSheetId="0">'Forma 1'!$D$18</definedName>
    <definedName name="VAS070_D_Kitiirenginiai2" localSheetId="0">'Forma 1'!$D$22</definedName>
    <definedName name="VAS070_D_Kitostransport1" localSheetId="0">'Forma 1'!$D$27</definedName>
    <definedName name="VAS070_D_LaikotarpisMetais" localSheetId="0">'Forma 1'!$E$9</definedName>
    <definedName name="VAS070_D_Lengviejiautom1" localSheetId="0">'Forma 1'!$D$26</definedName>
    <definedName name="VAS070_D_Masinosiriranga1" localSheetId="0">'Forma 1'!$D$19</definedName>
    <definedName name="VAS070_D_Nematerialusis1" localSheetId="0">'Forma 1'!$D$10</definedName>
    <definedName name="VAS070_D_Nuotekuirdumbl1" localSheetId="0">'Forma 1'!$D$21</definedName>
    <definedName name="VAS070_D_Pastataiadmini1" localSheetId="0">'Forma 1'!$D$15</definedName>
    <definedName name="VAS070_D_Pastataiirstat1" localSheetId="0">'Forma 1'!$D$14</definedName>
    <definedName name="VAS070_D_Specprogramine1" localSheetId="0">'Forma 1'!$D$12</definedName>
    <definedName name="VAS070_D_Standartinepro1" localSheetId="0">'Forma 1'!$D$11</definedName>
    <definedName name="VAS070_D_Transportoprie1" localSheetId="0">'Forma 1'!$D$25</definedName>
    <definedName name="VAS070_D_Vamzdynai1" localSheetId="0">'Forma 1'!$D$17</definedName>
    <definedName name="VAS070_D_Vandenssiurbli1" localSheetId="0">'Forma 1'!$D$20</definedName>
    <definedName name="VAS070_F_Apskaitospriet1LaikotarpisMetais" localSheetId="0">'Forma 1'!$E$23</definedName>
    <definedName name="VAS070_F_Irankiaimatavi1LaikotarpisMetais" localSheetId="0">'Forma 1'!$E$24</definedName>
    <definedName name="VAS070_F_Keliaiaikstele1LaikotarpisMetais" localSheetId="0">'Forma 1'!$E$16</definedName>
    <definedName name="VAS070_F_Kitasnemateria1LaikotarpisMetais" localSheetId="0">'Forma 1'!$E$13</definedName>
    <definedName name="VAS070_F_Kitiirenginiai1LaikotarpisMetais" localSheetId="0">'Forma 1'!$E$18</definedName>
    <definedName name="VAS070_F_Kitiirenginiai2LaikotarpisMetais" localSheetId="0">'Forma 1'!$E$22</definedName>
    <definedName name="VAS070_F_Kitostransport1LaikotarpisMetais" localSheetId="0">'Forma 1'!$E$27</definedName>
    <definedName name="VAS070_F_Lengviejiautom1LaikotarpisMetais" localSheetId="0">'Forma 1'!$E$26</definedName>
    <definedName name="VAS070_F_Masinosiriranga1LaikotarpisMetais" localSheetId="0">'Forma 1'!$E$19</definedName>
    <definedName name="VAS070_F_Nematerialusis1LaikotarpisMetais" localSheetId="0">'Forma 1'!$E$10</definedName>
    <definedName name="VAS070_F_Nuotekuirdumbl1LaikotarpisMetais" localSheetId="0">'Forma 1'!$E$21</definedName>
    <definedName name="VAS070_F_Pastataiadmini1LaikotarpisMetais" localSheetId="0">'Forma 1'!$E$15</definedName>
    <definedName name="VAS070_F_Pastataiirstat1LaikotarpisMetais" localSheetId="0">'Forma 1'!$E$14</definedName>
    <definedName name="VAS070_F_Specprogramine1LaikotarpisMetais" localSheetId="0">'Forma 1'!$E$12</definedName>
    <definedName name="VAS070_F_Standartinepro1LaikotarpisMetais" localSheetId="0">'Forma 1'!$E$11</definedName>
    <definedName name="VAS070_F_Transportoprie1LaikotarpisMetais" localSheetId="0">'Forma 1'!$E$25</definedName>
    <definedName name="VAS070_F_Vamzdynai1LaikotarpisMetais" localSheetId="0">'Forma 1'!$E$17</definedName>
    <definedName name="VAS070_F_Vandenssiurbli1LaikotarpisMetais" localSheetId="0">'Forma 1'!$E$20</definedName>
    <definedName name="VAS071_D_Akcijupriedai1" localSheetId="1">'Forma 2'!$C$22</definedName>
    <definedName name="VAS071_D_AtaskaitinisLaikotarpis" localSheetId="1">'Forma 2'!$D$10</definedName>
    <definedName name="VAS071_D_Ateinanciulaik1" localSheetId="1">'Forma 2'!$C$16</definedName>
    <definedName name="VAS071_D_Atidejiniai1" localSheetId="1">'Forma 2'!$C$27</definedName>
    <definedName name="VAS071_D_Dotacijossubsi1" localSheetId="1">'Forma 2'!$C$26</definedName>
    <definedName name="VAS071_D_Ilgalaikisturt1" localSheetId="1">'Forma 2'!$C$12</definedName>
    <definedName name="VAS071_D_Istatinispasir1" localSheetId="1">'Forma 2'!$C$21</definedName>
    <definedName name="VAS071_D_Kapitalas1" localSheetId="1">'Forma 2'!$C$20</definedName>
    <definedName name="VAS071_D_Moketinossumos1" localSheetId="1">'Forma 2'!$C$28</definedName>
    <definedName name="VAS071_D_Nepaskirstytas1" localSheetId="1">'Forma 2'!$C$25</definedName>
    <definedName name="VAS071_D_Nuosavaskapita1" localSheetId="1">'Forma 2'!$C$19</definedName>
    <definedName name="VAS071_D_Nuosavaskapita2" localSheetId="1">'Forma 2'!$C$18</definedName>
    <definedName name="VAS071_D_Nuosavokapital1" localSheetId="1">'Forma 2'!$C$32</definedName>
    <definedName name="VAS071_D_Perkainojimore1" localSheetId="1">'Forma 2'!$C$23</definedName>
    <definedName name="VAS071_D_Pervienusmetus1" localSheetId="1">'Forma 2'!$C$14</definedName>
    <definedName name="VAS071_D_Pervienusmetus2" localSheetId="1">'Forma 2'!$C$30</definedName>
    <definedName name="VAS071_D_Pirkejuskolos1" localSheetId="1">'Forma 2'!$C$15</definedName>
    <definedName name="VAS071_D_Povienumetumok1" localSheetId="1">'Forma 2'!$C$29</definedName>
    <definedName name="VAS071_D_Rezervai1" localSheetId="1">'Forma 2'!$C$24</definedName>
    <definedName name="VAS071_D_Sukauptossanau1" localSheetId="1">'Forma 2'!$C$31</definedName>
    <definedName name="VAS071_D_Trumpalaikistu1" localSheetId="1">'Forma 2'!$C$13</definedName>
    <definedName name="VAS071_D_Turtas1" localSheetId="1">'Forma 2'!$C$11</definedName>
    <definedName name="VAS071_D_Turtoisviso1" localSheetId="1">'Forma 2'!$C$17</definedName>
    <definedName name="VAS071_F_Akcijupriedai1AtaskaitinisLaikotarpis" localSheetId="1">'Forma 2'!$D$22</definedName>
    <definedName name="VAS071_F_Ateinanciulaik1AtaskaitinisLaikotarpis" localSheetId="1">'Forma 2'!$D$16</definedName>
    <definedName name="VAS071_F_Atidejiniai1AtaskaitinisLaikotarpis" localSheetId="1">'Forma 2'!$D$27</definedName>
    <definedName name="VAS071_F_Dotacijossubsi1AtaskaitinisLaikotarpis" localSheetId="1">'Forma 2'!$D$26</definedName>
    <definedName name="VAS071_F_Ilgalaikisturt1AtaskaitinisLaikotarpis" localSheetId="1">'Forma 2'!$D$12</definedName>
    <definedName name="VAS071_F_Istatinispasir1AtaskaitinisLaikotarpis" localSheetId="1">'Forma 2'!$D$21</definedName>
    <definedName name="VAS071_F_Kapitalas1AtaskaitinisLaikotarpis" localSheetId="1">'Forma 2'!$D$20</definedName>
    <definedName name="VAS071_F_Moketinossumos1AtaskaitinisLaikotarpis" localSheetId="1">'Forma 2'!$D$28</definedName>
    <definedName name="VAS071_F_Nepaskirstytas1AtaskaitinisLaikotarpis" localSheetId="1">'Forma 2'!$D$25</definedName>
    <definedName name="VAS071_F_Nuosavaskapita1AtaskaitinisLaikotarpis" localSheetId="1">'Forma 2'!$D$19</definedName>
    <definedName name="VAS071_F_Nuosavaskapita2AtaskaitinisLaikotarpis" localSheetId="1">'Forma 2'!$D$18</definedName>
    <definedName name="VAS071_F_Nuosavokapital1AtaskaitinisLaikotarpis" localSheetId="1">'Forma 2'!$D$32</definedName>
    <definedName name="VAS071_F_Perkainojimore1AtaskaitinisLaikotarpis" localSheetId="1">'Forma 2'!$D$23</definedName>
    <definedName name="VAS071_F_Pervienusmetus1AtaskaitinisLaikotarpis" localSheetId="1">'Forma 2'!$D$14</definedName>
    <definedName name="VAS071_F_Pervienusmetus2AtaskaitinisLaikotarpis" localSheetId="1">'Forma 2'!$D$30</definedName>
    <definedName name="VAS071_F_Pirkejuskolos1AtaskaitinisLaikotarpis" localSheetId="1">'Forma 2'!$D$15</definedName>
    <definedName name="VAS071_F_Povienumetumok1AtaskaitinisLaikotarpis" localSheetId="1">'Forma 2'!$D$29</definedName>
    <definedName name="VAS071_F_Rezervai1AtaskaitinisLaikotarpis" localSheetId="1">'Forma 2'!$D$24</definedName>
    <definedName name="VAS071_F_Sukauptossanau1AtaskaitinisLaikotarpis" localSheetId="1">'Forma 2'!$D$31</definedName>
    <definedName name="VAS071_F_Trumpalaikistu1AtaskaitinisLaikotarpis" localSheetId="1">'Forma 2'!$D$13</definedName>
    <definedName name="VAS071_F_Turtas1AtaskaitinisLaikotarpis" localSheetId="1">'Forma 2'!$D$11</definedName>
    <definedName name="VAS071_F_Turtoisviso1AtaskaitinisLaikotarpis" localSheetId="1">'Forma 2'!$D$17</definedName>
    <definedName name="VAS072_D_Apskaitosveikl1" localSheetId="2">'Forma 3'!$C$81</definedName>
    <definedName name="VAS072_D_Apskaitosveikl2" localSheetId="2">'Forma 3'!$C$48</definedName>
    <definedName name="VAS072_D_Apskaitosveikl3" localSheetId="2">'Forma 3'!$C$33</definedName>
    <definedName name="VAS072_D_AtaskaitinisLaikotarpis" localSheetId="2">'Forma 3'!$D$9</definedName>
    <definedName name="VAS072_D_Beviltiskossko1" localSheetId="2">'Forma 3'!$C$52</definedName>
    <definedName name="VAS072_D_Geriamojovande1" localSheetId="2">'Forma 3'!$C$11</definedName>
    <definedName name="VAS072_D_Geriamojovande10" localSheetId="2">'Forma 3'!$C$88</definedName>
    <definedName name="VAS072_D_Geriamojovande2" localSheetId="2">'Forma 3'!$C$12</definedName>
    <definedName name="VAS072_D_Geriamojovande3" localSheetId="2">'Forma 3'!$C$13</definedName>
    <definedName name="VAS072_D_Geriamojovande5" localSheetId="2">'Forma 3'!$C$40</definedName>
    <definedName name="VAS072_D_Geriamojovande6" localSheetId="2">'Forma 3'!$C$41</definedName>
    <definedName name="VAS072_D_Geriamojovande7" localSheetId="2">'Forma 3'!$C$73</definedName>
    <definedName name="VAS072_D_Geriamojovande8" localSheetId="2">'Forma 3'!$C$74</definedName>
    <definedName name="VAS072_D_Geriamojovande9" localSheetId="2">'Forma 3'!$C$87</definedName>
    <definedName name="VAS072_D_Grynasispelnas1" localSheetId="2">'Forma 3'!$C$86</definedName>
    <definedName name="VAS072_D_Gvtntilgalaiki1" localSheetId="2">'Forma 3'!$C$14</definedName>
    <definedName name="VAS072_D_Gvtntilgalaiki2" localSheetId="2">'Forma 3'!$C$18</definedName>
    <definedName name="VAS072_D_Gvtntilgalaiki3" localSheetId="2">'Forma 3'!$C$22</definedName>
    <definedName name="VAS072_D_Gvtntilgalaiki4" localSheetId="2">'Forma 3'!$C$26</definedName>
    <definedName name="VAS072_D_Gvtntilgalaiki5" localSheetId="2">'Forma 3'!$C$30</definedName>
    <definedName name="VAS072_D_Gvtntilgalaiki7" localSheetId="2">'Forma 3'!$C$35</definedName>
    <definedName name="VAS072_D_Gvtntilgalaiki8" localSheetId="2">'Forma 3'!$C$38</definedName>
    <definedName name="VAS072_D_Ismokosivairio1" localSheetId="2">'Forma 3'!$C$65</definedName>
    <definedName name="VAS072_D_Kitosreguliuoj1" localSheetId="2">'Forma 3'!$C$32</definedName>
    <definedName name="VAS072_D_Kitosreguliuoj2" localSheetId="2">'Forma 3'!$C$34</definedName>
    <definedName name="VAS072_D_Kitosreguliuoj3" localSheetId="2">'Forma 3'!$C$49</definedName>
    <definedName name="VAS072_D_Kitosreguliuoj4" localSheetId="2">'Forma 3'!$C$71</definedName>
    <definedName name="VAS072_D_Kitosreguliuoj5" localSheetId="2">'Forma 3'!$C$82</definedName>
    <definedName name="VAS072_D_Kituveiklupaja1" localSheetId="2">'Forma 3'!$C$31</definedName>
    <definedName name="VAS072_D_Kituveiklupeln1" localSheetId="2">'Forma 3'!$C$80</definedName>
    <definedName name="VAS072_D_Kituveiklusana1" localSheetId="2">'Forma 3'!$C$47</definedName>
    <definedName name="VAS072_D_Komandiruociup1" localSheetId="2">'Forma 3'!$C$57</definedName>
    <definedName name="VAS072_D_Mokymudalyvium1" localSheetId="2">'Forma 3'!$C$66</definedName>
    <definedName name="VAS072_D_Narystesstojam1" localSheetId="2">'Forma 3'!$C$55</definedName>
    <definedName name="VAS072_D_Nebaigtosstaty1" localSheetId="2">'Forma 3'!$C$60</definedName>
    <definedName name="VAS072_D_Nenaudojamolik1" localSheetId="2">'Forma 3'!$C$59</definedName>
    <definedName name="VAS072_D_Nepaskirstomos1" localSheetId="2">'Forma 3'!$C$51</definedName>
    <definedName name="VAS072_D_Nereguliuojamo1" localSheetId="2">'Forma 3'!$C$36</definedName>
    <definedName name="VAS072_D_Nereguliuojamo2" localSheetId="2">'Forma 3'!$C$37</definedName>
    <definedName name="VAS072_D_Nereguliuojamo3" localSheetId="2">'Forma 3'!$C$50</definedName>
    <definedName name="VAS072_D_Nereguliuojamo4" localSheetId="2">'Forma 3'!$C$83</definedName>
    <definedName name="VAS072_D_Nuotekudumblot1" localSheetId="2">'Forma 3'!$C$23</definedName>
    <definedName name="VAS072_D_Nuotekudumblot2" localSheetId="2">'Forma 3'!$C$45</definedName>
    <definedName name="VAS072_D_Nuotekudumblot3" localSheetId="2">'Forma 3'!$C$78</definedName>
    <definedName name="VAS072_D_Nuotekudumblot4" localSheetId="2">'Forma 3'!$C$92</definedName>
    <definedName name="VAS072_D_Nuotekusurinki1" localSheetId="2">'Forma 3'!$C$16</definedName>
    <definedName name="VAS072_D_Nuotekusurinki2" localSheetId="2">'Forma 3'!$C$43</definedName>
    <definedName name="VAS072_D_Nuotekusurinki3" localSheetId="2">'Forma 3'!$C$76</definedName>
    <definedName name="VAS072_D_Nuotekusurinki4" localSheetId="2">'Forma 3'!$C$90</definedName>
    <definedName name="VAS072_D_Nuotekutvarkym1" localSheetId="2">'Forma 3'!$C$15</definedName>
    <definedName name="VAS072_D_Nuotekutvarkym2" localSheetId="2">'Forma 3'!$C$42</definedName>
    <definedName name="VAS072_D_Nuotekutvarkym3" localSheetId="2">'Forma 3'!$C$75</definedName>
    <definedName name="VAS072_D_Nuotekutvarkym4" localSheetId="2">'Forma 3'!$C$89</definedName>
    <definedName name="VAS072_D_Nuotekuvalymop1" localSheetId="2">'Forma 3'!$C$19</definedName>
    <definedName name="VAS072_D_Nuotekuvalymop2" localSheetId="2">'Forma 3'!$C$77</definedName>
    <definedName name="VAS072_D_Nuotekuvalymop3" localSheetId="2">'Forma 3'!$C$91</definedName>
    <definedName name="VAS072_D_Nuotekuvalymos1" localSheetId="2">'Forma 3'!$C$44</definedName>
    <definedName name="VAS072_D_Nurasytoisanau1" localSheetId="2">'Forma 3'!$C$70</definedName>
    <definedName name="VAS072_D_Nusidevejimoam1" localSheetId="2">'Forma 3'!$C$61</definedName>
    <definedName name="VAS072_D_Nusidevejimoam2" localSheetId="2">'Forma 3'!$C$62</definedName>
    <definedName name="VAS072_D_Nusidevejimoam3" localSheetId="2">'Forma 3'!$C$63</definedName>
    <definedName name="VAS072_D_Nusidevejimoam4" localSheetId="2">'Forma 3'!$C$64</definedName>
    <definedName name="VAS072_D_Nusidevejimoam5" localSheetId="2">'Forma 3'!$C$68</definedName>
    <definedName name="VAS072_D_Nusidevejimoam6" localSheetId="2">'Forma 3'!$C$69</definedName>
    <definedName name="VAS072_D_Pagautenetekim1" localSheetId="2">'Forma 3'!$C$84</definedName>
    <definedName name="VAS072_D_Pajamos1" localSheetId="2">'Forma 3'!$C$10</definedName>
    <definedName name="VAS072_D_Pajamosuzbuiti1" localSheetId="2">'Forma 3'!$C$17</definedName>
    <definedName name="VAS072_D_Pajamosuzbuiti2" localSheetId="2">'Forma 3'!$C$20</definedName>
    <definedName name="VAS072_D_Pajamosuzdumbl1" localSheetId="2">'Forma 3'!$C$24</definedName>
    <definedName name="VAS072_D_Pajamosuzkitub1" localSheetId="2">'Forma 3'!$C$25</definedName>
    <definedName name="VAS072_D_Pajamosuzpadid1" localSheetId="2">'Forma 3'!$C$21</definedName>
    <definedName name="VAS072_D_Pajamosuzpavir1" localSheetId="2">'Forma 3'!$C$28</definedName>
    <definedName name="VAS072_D_Pajamosuzpavir2" localSheetId="2">'Forma 3'!$C$29</definedName>
    <definedName name="VAS072_D_Paramalabdarav1" localSheetId="2">'Forma 3'!$C$53</definedName>
    <definedName name="VAS072_D_Paskirstomosio1" localSheetId="2">'Forma 3'!$C$39</definedName>
    <definedName name="VAS072_D_Patirtospaluka1" localSheetId="2">'Forma 3'!$C$56</definedName>
    <definedName name="VAS072_D_Pavirsiniunuot1" localSheetId="2">'Forma 3'!$C$27</definedName>
    <definedName name="VAS072_D_Pavirsiniunuot2" localSheetId="2">'Forma 3'!$C$46</definedName>
    <definedName name="VAS072_D_Pavirsiniunuot3" localSheetId="2">'Forma 3'!$C$79</definedName>
    <definedName name="VAS072_D_Pavirsiniunuot4" localSheetId="2">'Forma 3'!$C$93</definedName>
    <definedName name="VAS072_D_Pelnasnuostoli1" localSheetId="2">'Forma 3'!$C$72</definedName>
    <definedName name="VAS072_D_Pelnomokestis1" localSheetId="2">'Forma 3'!$C$85</definedName>
    <definedName name="VAS072_D_Reprezentacijo1" localSheetId="2">'Forma 3'!$C$58</definedName>
    <definedName name="VAS072_D_Sanaudossusiju1" localSheetId="2">'Forma 3'!$C$67</definedName>
    <definedName name="VAS072_D_Tantjemuismoko1" localSheetId="2">'Forma 3'!$C$54</definedName>
    <definedName name="VAS072_F_Apskaitosveikl1AtaskaitinisLaikotarpis" localSheetId="2">'Forma 3'!$D$81</definedName>
    <definedName name="VAS072_F_Apskaitosveikl2AtaskaitinisLaikotarpis" localSheetId="2">'Forma 3'!$D$48</definedName>
    <definedName name="VAS072_F_Apskaitosveikl3AtaskaitinisLaikotarpis" localSheetId="2">'Forma 3'!$D$33</definedName>
    <definedName name="VAS072_F_Beviltiskossko1AtaskaitinisLaikotarpis" localSheetId="2">'Forma 3'!$D$52</definedName>
    <definedName name="VAS072_F_Geriamojovande10AtaskaitinisLaikotarpis" localSheetId="2">'Forma 3'!$D$88</definedName>
    <definedName name="VAS072_F_Geriamojovande1AtaskaitinisLaikotarpis" localSheetId="2">'Forma 3'!$D$11</definedName>
    <definedName name="VAS072_F_Geriamojovande2AtaskaitinisLaikotarpis" localSheetId="2">'Forma 3'!$D$12</definedName>
    <definedName name="VAS072_F_Geriamojovande3AtaskaitinisLaikotarpis" localSheetId="2">'Forma 3'!$D$13</definedName>
    <definedName name="VAS072_F_Geriamojovande5AtaskaitinisLaikotarpis" localSheetId="2">'Forma 3'!$D$40</definedName>
    <definedName name="VAS072_F_Geriamojovande6AtaskaitinisLaikotarpis" localSheetId="2">'Forma 3'!$D$41</definedName>
    <definedName name="VAS072_F_Geriamojovande7AtaskaitinisLaikotarpis" localSheetId="2">'Forma 3'!$D$73</definedName>
    <definedName name="VAS072_F_Geriamojovande8AtaskaitinisLaikotarpis" localSheetId="2">'Forma 3'!$D$74</definedName>
    <definedName name="VAS072_F_Geriamojovande9AtaskaitinisLaikotarpis" localSheetId="2">'Forma 3'!$D$87</definedName>
    <definedName name="VAS072_F_Grynasispelnas1AtaskaitinisLaikotarpis" localSheetId="2">'Forma 3'!$D$86</definedName>
    <definedName name="VAS072_F_Gvtntilgalaiki1AtaskaitinisLaikotarpis" localSheetId="2">'Forma 3'!$D$14</definedName>
    <definedName name="VAS072_F_Gvtntilgalaiki2AtaskaitinisLaikotarpis" localSheetId="2">'Forma 3'!$D$18</definedName>
    <definedName name="VAS072_F_Gvtntilgalaiki3AtaskaitinisLaikotarpis" localSheetId="2">'Forma 3'!$D$22</definedName>
    <definedName name="VAS072_F_Gvtntilgalaiki4AtaskaitinisLaikotarpis" localSheetId="2">'Forma 3'!$D$26</definedName>
    <definedName name="VAS072_F_Gvtntilgalaiki5AtaskaitinisLaikotarpis" localSheetId="2">'Forma 3'!$D$30</definedName>
    <definedName name="VAS072_F_Gvtntilgalaiki7AtaskaitinisLaikotarpis" localSheetId="2">'Forma 3'!$D$35</definedName>
    <definedName name="VAS072_F_Gvtntilgalaiki8AtaskaitinisLaikotarpis" localSheetId="2">'Forma 3'!$D$38</definedName>
    <definedName name="VAS072_F_Ismokosivairio1AtaskaitinisLaikotarpis" localSheetId="2">'Forma 3'!$D$65</definedName>
    <definedName name="VAS072_F_Kitosreguliuoj1AtaskaitinisLaikotarpis" localSheetId="2">'Forma 3'!$D$32</definedName>
    <definedName name="VAS072_F_Kitosreguliuoj2AtaskaitinisLaikotarpis" localSheetId="2">'Forma 3'!$D$34</definedName>
    <definedName name="VAS072_F_Kitosreguliuoj3AtaskaitinisLaikotarpis" localSheetId="2">'Forma 3'!$D$49</definedName>
    <definedName name="VAS072_F_Kitosreguliuoj4AtaskaitinisLaikotarpis" localSheetId="2">'Forma 3'!$D$71</definedName>
    <definedName name="VAS072_F_Kitosreguliuoj5AtaskaitinisLaikotarpis" localSheetId="2">'Forma 3'!$D$82</definedName>
    <definedName name="VAS072_F_Kituveiklupaja1AtaskaitinisLaikotarpis" localSheetId="2">'Forma 3'!$D$31</definedName>
    <definedName name="VAS072_F_Kituveiklupeln1AtaskaitinisLaikotarpis" localSheetId="2">'Forma 3'!$D$80</definedName>
    <definedName name="VAS072_F_Kituveiklusana1AtaskaitinisLaikotarpis" localSheetId="2">'Forma 3'!$D$47</definedName>
    <definedName name="VAS072_F_Komandiruociup1AtaskaitinisLaikotarpis" localSheetId="2">'Forma 3'!$D$57</definedName>
    <definedName name="VAS072_F_Mokymudalyvium1AtaskaitinisLaikotarpis" localSheetId="2">'Forma 3'!$D$66</definedName>
    <definedName name="VAS072_F_Narystesstojam1AtaskaitinisLaikotarpis" localSheetId="2">'Forma 3'!$D$55</definedName>
    <definedName name="VAS072_F_Nebaigtosstaty1AtaskaitinisLaikotarpis" localSheetId="2">'Forma 3'!$D$60</definedName>
    <definedName name="VAS072_F_Nenaudojamolik1AtaskaitinisLaikotarpis" localSheetId="2">'Forma 3'!$D$59</definedName>
    <definedName name="VAS072_F_Nepaskirstomos1AtaskaitinisLaikotarpis" localSheetId="2">'Forma 3'!$D$51</definedName>
    <definedName name="VAS072_F_Nereguliuojamo1AtaskaitinisLaikotarpis" localSheetId="2">'Forma 3'!$D$36</definedName>
    <definedName name="VAS072_F_Nereguliuojamo2AtaskaitinisLaikotarpis" localSheetId="2">'Forma 3'!$D$37</definedName>
    <definedName name="VAS072_F_Nereguliuojamo3AtaskaitinisLaikotarpis" localSheetId="2">'Forma 3'!$D$50</definedName>
    <definedName name="VAS072_F_Nereguliuojamo4AtaskaitinisLaikotarpis" localSheetId="2">'Forma 3'!$D$83</definedName>
    <definedName name="VAS072_F_Nuotekudumblot1AtaskaitinisLaikotarpis" localSheetId="2">'Forma 3'!$D$23</definedName>
    <definedName name="VAS072_F_Nuotekudumblot2AtaskaitinisLaikotarpis" localSheetId="2">'Forma 3'!$D$45</definedName>
    <definedName name="VAS072_F_Nuotekudumblot3AtaskaitinisLaikotarpis" localSheetId="2">'Forma 3'!$D$78</definedName>
    <definedName name="VAS072_F_Nuotekudumblot4AtaskaitinisLaikotarpis" localSheetId="2">'Forma 3'!$D$92</definedName>
    <definedName name="VAS072_F_Nuotekusurinki1AtaskaitinisLaikotarpis" localSheetId="2">'Forma 3'!$D$16</definedName>
    <definedName name="VAS072_F_Nuotekusurinki2AtaskaitinisLaikotarpis" localSheetId="2">'Forma 3'!$D$43</definedName>
    <definedName name="VAS072_F_Nuotekusurinki3AtaskaitinisLaikotarpis" localSheetId="2">'Forma 3'!$D$76</definedName>
    <definedName name="VAS072_F_Nuotekusurinki4AtaskaitinisLaikotarpis" localSheetId="2">'Forma 3'!$D$90</definedName>
    <definedName name="VAS072_F_Nuotekutvarkym1AtaskaitinisLaikotarpis" localSheetId="2">'Forma 3'!$D$15</definedName>
    <definedName name="VAS072_F_Nuotekutvarkym2AtaskaitinisLaikotarpis" localSheetId="2">'Forma 3'!$D$42</definedName>
    <definedName name="VAS072_F_Nuotekutvarkym3AtaskaitinisLaikotarpis" localSheetId="2">'Forma 3'!$D$75</definedName>
    <definedName name="VAS072_F_Nuotekutvarkym4AtaskaitinisLaikotarpis" localSheetId="2">'Forma 3'!$D$89</definedName>
    <definedName name="VAS072_F_Nuotekuvalymop1AtaskaitinisLaikotarpis" localSheetId="2">'Forma 3'!$D$19</definedName>
    <definedName name="VAS072_F_Nuotekuvalymop2AtaskaitinisLaikotarpis" localSheetId="2">'Forma 3'!$D$77</definedName>
    <definedName name="VAS072_F_Nuotekuvalymop3AtaskaitinisLaikotarpis" localSheetId="2">'Forma 3'!$D$91</definedName>
    <definedName name="VAS072_F_Nuotekuvalymos1AtaskaitinisLaikotarpis" localSheetId="2">'Forma 3'!$D$44</definedName>
    <definedName name="VAS072_F_Nurasytoisanau1AtaskaitinisLaikotarpis" localSheetId="2">'Forma 3'!$D$70</definedName>
    <definedName name="VAS072_F_Nusidevejimoam1AtaskaitinisLaikotarpis" localSheetId="2">'Forma 3'!$D$61</definedName>
    <definedName name="VAS072_F_Nusidevejimoam2AtaskaitinisLaikotarpis" localSheetId="2">'Forma 3'!$D$62</definedName>
    <definedName name="VAS072_F_Nusidevejimoam3AtaskaitinisLaikotarpis" localSheetId="2">'Forma 3'!$D$63</definedName>
    <definedName name="VAS072_F_Nusidevejimoam4AtaskaitinisLaikotarpis" localSheetId="2">'Forma 3'!$D$64</definedName>
    <definedName name="VAS072_F_Nusidevejimoam5AtaskaitinisLaikotarpis" localSheetId="2">'Forma 3'!$D$68</definedName>
    <definedName name="VAS072_F_Nusidevejimoam6AtaskaitinisLaikotarpis" localSheetId="2">'Forma 3'!$D$69</definedName>
    <definedName name="VAS072_F_Pagautenetekim1AtaskaitinisLaikotarpis" localSheetId="2">'Forma 3'!$D$84</definedName>
    <definedName name="VAS072_F_Pajamos1AtaskaitinisLaikotarpis" localSheetId="2">'Forma 3'!$D$10</definedName>
    <definedName name="VAS072_F_Pajamosuzbuiti1AtaskaitinisLaikotarpis" localSheetId="2">'Forma 3'!$D$17</definedName>
    <definedName name="VAS072_F_Pajamosuzbuiti2AtaskaitinisLaikotarpis" localSheetId="2">'Forma 3'!$D$20</definedName>
    <definedName name="VAS072_F_Pajamosuzdumbl1AtaskaitinisLaikotarpis" localSheetId="2">'Forma 3'!$D$24</definedName>
    <definedName name="VAS072_F_Pajamosuzkitub1AtaskaitinisLaikotarpis" localSheetId="2">'Forma 3'!$D$25</definedName>
    <definedName name="VAS072_F_Pajamosuzpadid1AtaskaitinisLaikotarpis" localSheetId="2">'Forma 3'!$D$21</definedName>
    <definedName name="VAS072_F_Pajamosuzpavir1AtaskaitinisLaikotarpis" localSheetId="2">'Forma 3'!$D$28</definedName>
    <definedName name="VAS072_F_Pajamosuzpavir2AtaskaitinisLaikotarpis" localSheetId="2">'Forma 3'!$D$29</definedName>
    <definedName name="VAS072_F_Paramalabdarav1AtaskaitinisLaikotarpis" localSheetId="2">'Forma 3'!$D$53</definedName>
    <definedName name="VAS072_F_Paskirstomosio1AtaskaitinisLaikotarpis" localSheetId="2">'Forma 3'!$D$39</definedName>
    <definedName name="VAS072_F_Patirtospaluka1AtaskaitinisLaikotarpis" localSheetId="2">'Forma 3'!$D$56</definedName>
    <definedName name="VAS072_F_Pavirsiniunuot1AtaskaitinisLaikotarpis" localSheetId="2">'Forma 3'!$D$27</definedName>
    <definedName name="VAS072_F_Pavirsiniunuot2AtaskaitinisLaikotarpis" localSheetId="2">'Forma 3'!$D$46</definedName>
    <definedName name="VAS072_F_Pavirsiniunuot3AtaskaitinisLaikotarpis" localSheetId="2">'Forma 3'!$D$79</definedName>
    <definedName name="VAS072_F_Pavirsiniunuot4AtaskaitinisLaikotarpis" localSheetId="2">'Forma 3'!$D$93</definedName>
    <definedName name="VAS072_F_Pelnasnuostoli1AtaskaitinisLaikotarpis" localSheetId="2">'Forma 3'!$D$72</definedName>
    <definedName name="VAS072_F_Pelnomokestis1AtaskaitinisLaikotarpis" localSheetId="2">'Forma 3'!$D$85</definedName>
    <definedName name="VAS072_F_Reprezentacijo1AtaskaitinisLaikotarpis" localSheetId="2">'Forma 3'!$D$58</definedName>
    <definedName name="VAS072_F_Sanaudossusiju1AtaskaitinisLaikotarpis" localSheetId="2">'Forma 3'!$D$67</definedName>
    <definedName name="VAS072_F_Tantjemuismoko1AtaskaitinisLaikotarpis" localSheetId="2">'Forma 3'!$D$54</definedName>
    <definedName name="VAS073_D_1IS" localSheetId="3">'Forma 4'!$D$9</definedName>
    <definedName name="VAS073_D_31GeriamojoVandens" localSheetId="3">'Forma 4'!$F$9</definedName>
    <definedName name="VAS073_D_32GeriamojoVandens" localSheetId="3">'Forma 4'!$G$9</definedName>
    <definedName name="VAS073_D_33GeriamojoVandens" localSheetId="3">'Forma 4'!$H$9</definedName>
    <definedName name="VAS073_D_3IsViso" localSheetId="3">'Forma 4'!$E$9</definedName>
    <definedName name="VAS073_D_41NuotekuSurinkimas" localSheetId="3">'Forma 4'!$J$9</definedName>
    <definedName name="VAS073_D_42NuotekuValymas" localSheetId="3">'Forma 4'!$K$9</definedName>
    <definedName name="VAS073_D_43NuotekuDumblo" localSheetId="3">'Forma 4'!$L$9</definedName>
    <definedName name="VAS073_D_4IsViso" localSheetId="3">'Forma 4'!$I$9</definedName>
    <definedName name="VAS073_D_5PavirsiniuNuoteku" localSheetId="3">'Forma 4'!$M$9</definedName>
    <definedName name="VAS073_D_6KitosReguliuojamosios" localSheetId="3">'Forma 4'!$N$9</definedName>
    <definedName name="VAS073_D_7KitosVeiklos" localSheetId="3">'Forma 4'!$Q$9</definedName>
    <definedName name="VAS073_D_Administracine1" localSheetId="3">'Forma 4'!$C$66</definedName>
    <definedName name="VAS073_D_Administracine2" localSheetId="3">'Forma 4'!$C$118</definedName>
    <definedName name="VAS073_D_Administracine3" localSheetId="3">'Forma 4'!$C$213</definedName>
    <definedName name="VAS073_D_Apskaitosiraud1" localSheetId="3">'Forma 4'!$C$76</definedName>
    <definedName name="VAS073_D_Apskaitosiraud2" localSheetId="3">'Forma 4'!$C$128</definedName>
    <definedName name="VAS073_D_Apskaitosiraud3" localSheetId="3">'Forma 4'!$C$179</definedName>
    <definedName name="VAS073_D_Apskaitosiraud4" localSheetId="3">'Forma 4'!$C$223</definedName>
    <definedName name="VAS073_D_Apskaitosveikla1" localSheetId="3">'Forma 4'!$O$9</definedName>
    <definedName name="VAS073_D_Avarijusalinim1" localSheetId="3">'Forma 4'!$C$18</definedName>
    <definedName name="VAS073_D_Avarijusalinim2" localSheetId="3">'Forma 4'!$C$49</definedName>
    <definedName name="VAS073_D_Avarijusalinim3" localSheetId="3">'Forma 4'!$C$103</definedName>
    <definedName name="VAS073_D_Avarijusalinim4" localSheetId="3">'Forma 4'!$C$154</definedName>
    <definedName name="VAS073_D_Avarijusalinim5" localSheetId="3">'Forma 4'!$C$198</definedName>
    <definedName name="VAS073_D_Bankopaslauguk1" localSheetId="3">'Forma 4'!$C$64</definedName>
    <definedName name="VAS073_D_Bankopaslauguk2" localSheetId="3">'Forma 4'!$C$116</definedName>
    <definedName name="VAS073_D_Bankopaslauguk3" localSheetId="3">'Forma 4'!$C$167</definedName>
    <definedName name="VAS073_D_Bankopaslauguk4" localSheetId="3">'Forma 4'!$C$211</definedName>
    <definedName name="VAS073_D_Bendrosiospast1" localSheetId="3">'Forma 4'!$C$27</definedName>
    <definedName name="VAS073_D_Bendrosiossana1" localSheetId="3">'Forma 4'!$C$186</definedName>
    <definedName name="VAS073_D_Bendrujusanaud1" localSheetId="3">'Forma 4'!$C$236</definedName>
    <definedName name="VAS073_D_Bendrupatalpus1" localSheetId="3">'Forma 4'!$C$188</definedName>
    <definedName name="VAS073_D_Cpunktui1" localSheetId="3">'Forma 4'!$C$142</definedName>
    <definedName name="VAS073_D_Cpunktui2" localSheetId="3">'Forma 4'!$C$145</definedName>
    <definedName name="VAS073_D_Cpunktui3" localSheetId="3">'Forma 4'!$C$148</definedName>
    <definedName name="VAS073_D_Cpunktui4" localSheetId="3">'Forma 4'!$C$150</definedName>
    <definedName name="VAS073_D_Cpunktui5" localSheetId="3">'Forma 4'!$C$157</definedName>
    <definedName name="VAS073_D_Cpunktui6" localSheetId="3">'Forma 4'!$C$162</definedName>
    <definedName name="VAS073_D_Cpunktui7" localSheetId="3">'Forma 4'!$C$166</definedName>
    <definedName name="VAS073_D_Cpunktui8" localSheetId="3">'Forma 4'!$C$169</definedName>
    <definedName name="VAS073_D_Darbdavioimoku1" localSheetId="3">'Forma 4'!$C$54</definedName>
    <definedName name="VAS073_D_Darbdavioimoku2" localSheetId="3">'Forma 4'!$C$108</definedName>
    <definedName name="VAS073_D_Darbdavioimoku3" localSheetId="3">'Forma 4'!$C$159</definedName>
    <definedName name="VAS073_D_Darbdavioimoku4" localSheetId="3">'Forma 4'!$C$203</definedName>
    <definedName name="VAS073_D_Darbosaugossan1" localSheetId="3">'Forma 4'!$C$55</definedName>
    <definedName name="VAS073_D_Darbosaugossan2" localSheetId="3">'Forma 4'!$C$109</definedName>
    <definedName name="VAS073_D_Darbosaugossan3" localSheetId="3">'Forma 4'!$C$160</definedName>
    <definedName name="VAS073_D_Darbosaugossan4" localSheetId="3">'Forma 4'!$C$204</definedName>
    <definedName name="VAS073_D_Darbouzmokesci1" localSheetId="3">'Forma 4'!$C$21</definedName>
    <definedName name="VAS073_D_Darbouzmokesci2" localSheetId="3">'Forma 4'!$C$53</definedName>
    <definedName name="VAS073_D_Darbouzmokesci3" localSheetId="3">'Forma 4'!$C$107</definedName>
    <definedName name="VAS073_D_Darbouzmokesci4" localSheetId="3">'Forma 4'!$C$158</definedName>
    <definedName name="VAS073_D_Darbouzmokesci5" localSheetId="3">'Forma 4'!$C$202</definedName>
    <definedName name="VAS073_D_Draudimosanaud1" localSheetId="3">'Forma 4'!$C$84</definedName>
    <definedName name="VAS073_D_Draudimosanaud2" localSheetId="3">'Forma 4'!$C$136</definedName>
    <definedName name="VAS073_D_Draudimosanaud3" localSheetId="3">'Forma 4'!$C$232</definedName>
    <definedName name="VAS073_D_Dumblotvarkymo1" localSheetId="3">'Forma 4'!$C$33</definedName>
    <definedName name="VAS073_D_Einamojoremont1" localSheetId="3">'Forma 4'!$C$16</definedName>
    <definedName name="VAS073_D_Einamojoremont2" localSheetId="3">'Forma 4'!$C$45</definedName>
    <definedName name="VAS073_D_Einamojoremont3" localSheetId="3">'Forma 4'!$C$99</definedName>
    <definedName name="VAS073_D_Einamojoremont4" localSheetId="3">'Forma 4'!$C$194</definedName>
    <definedName name="VAS073_D_Elektrosenergi1" localSheetId="3">'Forma 4'!$C$13</definedName>
    <definedName name="VAS073_D_Elektrosenergi2" localSheetId="3">'Forma 4'!$C$14</definedName>
    <definedName name="VAS073_D_Elektrosenergi3" localSheetId="3">'Forma 4'!$C$34</definedName>
    <definedName name="VAS073_D_Elektrosenergi4" localSheetId="3">'Forma 4'!$C$35</definedName>
    <definedName name="VAS073_D_Elektrosenergi5" localSheetId="3">'Forma 4'!$C$91</definedName>
    <definedName name="VAS073_D_Elektrosenergi6" localSheetId="3">'Forma 4'!$C$92</definedName>
    <definedName name="VAS073_D_Elektrosenergi7" localSheetId="3">'Forma 4'!$C$143</definedName>
    <definedName name="VAS073_D_Elektrosenergi8" localSheetId="3">'Forma 4'!$C$187</definedName>
    <definedName name="VAS073_D_Finansinessana1" localSheetId="3">'Forma 4'!$C$63</definedName>
    <definedName name="VAS073_D_Finansinessana2" localSheetId="3">'Forma 4'!$C$115</definedName>
    <definedName name="VAS073_D_Finansinessana3" localSheetId="3">'Forma 4'!$C$210</definedName>
    <definedName name="VAS073_D_Geriamojovande11" localSheetId="3">'Forma 4'!$C$11</definedName>
    <definedName name="VAS073_D_Geriamojovande12" localSheetId="3">'Forma 4'!$C$30</definedName>
    <definedName name="VAS073_D_Imokuadministr1" localSheetId="3">'Forma 4'!$C$78</definedName>
    <definedName name="VAS073_D_Imokuadministr2" localSheetId="3">'Forma 4'!$C$130</definedName>
    <definedName name="VAS073_D_Imokuadministr3" localSheetId="3">'Forma 4'!$C$181</definedName>
    <definedName name="VAS073_D_Imokuadministr4" localSheetId="3">'Forma 4'!$C$225</definedName>
    <definedName name="VAS073_D_Kanceliariness1" localSheetId="3">'Forma 4'!$C$72</definedName>
    <definedName name="VAS073_D_Kanceliariness2" localSheetId="3">'Forma 4'!$C$124</definedName>
    <definedName name="VAS073_D_Kanceliariness3" localSheetId="3">'Forma 4'!$C$175</definedName>
    <definedName name="VAS073_D_Kanceliariness4" localSheetId="3">'Forma 4'!$C$219</definedName>
    <definedName name="VAS073_D_Kintamosiospas1" localSheetId="3">'Forma 4'!$C$28</definedName>
    <definedName name="VAS073_D_Kitareguliuoja1" localSheetId="3">'Forma 4'!$P$9</definedName>
    <definedName name="VAS073_D_Kitosadministr1" localSheetId="3">'Forma 4'!$C$80</definedName>
    <definedName name="VAS073_D_Kitosadministr2" localSheetId="3">'Forma 4'!$C$132</definedName>
    <definedName name="VAS073_D_Kitosadministr3" localSheetId="3">'Forma 4'!$C$183</definedName>
    <definedName name="VAS073_D_Kitosadministr4" localSheetId="3">'Forma 4'!$C$228</definedName>
    <definedName name="VAS073_D_Kitosfinansine1" localSheetId="3">'Forma 4'!$C$65</definedName>
    <definedName name="VAS073_D_Kitosfinansine2" localSheetId="3">'Forma 4'!$C$117</definedName>
    <definedName name="VAS073_D_Kitosfinansine3" localSheetId="3">'Forma 4'!$C$168</definedName>
    <definedName name="VAS073_D_Kitosfinansine4" localSheetId="3">'Forma 4'!$C$212</definedName>
    <definedName name="VAS073_D_Kitoskintamosi1" localSheetId="3">'Forma 4'!$C$89</definedName>
    <definedName name="VAS073_D_Kitoskintamosi2" localSheetId="3">'Forma 4'!$C$140</definedName>
    <definedName name="VAS073_D_Kitospastovios1" localSheetId="3">'Forma 4'!$C$87</definedName>
    <definedName name="VAS073_D_Kitospastovios2" localSheetId="3">'Forma 4'!$C$139</definedName>
    <definedName name="VAS073_D_Kitospersonalo1" localSheetId="3">'Forma 4'!$C$56</definedName>
    <definedName name="VAS073_D_Kitospersonalo2" localSheetId="3">'Forma 4'!$C$110</definedName>
    <definedName name="VAS073_D_Kitospersonalo3" localSheetId="3">'Forma 4'!$C$161</definedName>
    <definedName name="VAS073_D_Kitospersonalo4" localSheetId="3">'Forma 4'!$C$205</definedName>
    <definedName name="VAS073_D_Kitossanaudos1" localSheetId="3">'Forma 4'!$C$82</definedName>
    <definedName name="VAS073_D_Kitossanaudos2" localSheetId="3">'Forma 4'!$C$134</definedName>
    <definedName name="VAS073_D_Kitossanaudos3" localSheetId="3">'Forma 4'!$C$185</definedName>
    <definedName name="VAS073_D_Kitossanaudos4" localSheetId="3">'Forma 4'!$C$230</definedName>
    <definedName name="VAS073_D_Kitossanaudos5" localSheetId="3">'Forma 4'!$C$235</definedName>
    <definedName name="VAS073_D_Kitostechninio1" localSheetId="3">'Forma 4'!$C$50</definedName>
    <definedName name="VAS073_D_Kitostechninio2" localSheetId="3">'Forma 4'!$C$104</definedName>
    <definedName name="VAS073_D_Kitostechninio3" localSheetId="3">'Forma 4'!$C$155</definedName>
    <definedName name="VAS073_D_Kitostechninio4" localSheetId="3">'Forma 4'!$C$199</definedName>
    <definedName name="VAS073_D_Kitumokesciusa1" localSheetId="3">'Forma 4'!$C$62</definedName>
    <definedName name="VAS073_D_Kitumokesciusa2" localSheetId="3">'Forma 4'!$C$114</definedName>
    <definedName name="VAS073_D_Kitumokesciusa3" localSheetId="3">'Forma 4'!$C$165</definedName>
    <definedName name="VAS073_D_Kitumokesciusa4" localSheetId="3">'Forma 4'!$C$209</definedName>
    <definedName name="VAS073_D_Kitupaslaugupi1" localSheetId="3">'Forma 4'!$C$86</definedName>
    <definedName name="VAS073_D_Kitupaslaugupi2" localSheetId="3">'Forma 4'!$C$138</definedName>
    <definedName name="VAS073_D_Kitupaslaugupi3" localSheetId="3">'Forma 4'!$C$234</definedName>
    <definedName name="VAS073_D_Konsultaciniup1" localSheetId="3">'Forma 4'!$C$69</definedName>
    <definedName name="VAS073_D_Konsultaciniup2" localSheetId="3">'Forma 4'!$C$121</definedName>
    <definedName name="VAS073_D_Konsultaciniup3" localSheetId="3">'Forma 4'!$C$172</definedName>
    <definedName name="VAS073_D_Konsultaciniup4" localSheetId="3">'Forma 4'!$C$216</definedName>
    <definedName name="VAS073_D_Kuraslengviesi1" localSheetId="3">'Forma 4'!$C$42</definedName>
    <definedName name="VAS073_D_Kuraslengviesi2" localSheetId="3">'Forma 4'!$C$96</definedName>
    <definedName name="VAS073_D_Kuraslengviesi3" localSheetId="3">'Forma 4'!$C$147</definedName>
    <definedName name="VAS073_D_Kuraslengviesi4" localSheetId="3">'Forma 4'!$C$191</definedName>
    <definedName name="VAS073_D_Kurasmasinomsi1" localSheetId="3">'Forma 4'!$C$41</definedName>
    <definedName name="VAS073_D_Kurasmasinomsi2" localSheetId="3">'Forma 4'!$C$95</definedName>
    <definedName name="VAS073_D_Kurasmasinomsi3" localSheetId="3">'Forma 4'!$C$146</definedName>
    <definedName name="VAS073_D_Kurasmasinomsi4" localSheetId="3">'Forma 4'!$C$190</definedName>
    <definedName name="VAS073_D_Kurotransportu1" localSheetId="3">'Forma 4'!$C$40</definedName>
    <definedName name="VAS073_D_Kurotransportu2" localSheetId="3">'Forma 4'!$C$94</definedName>
    <definedName name="VAS073_D_Kurotransportu3" localSheetId="3">'Forma 4'!$C$189</definedName>
    <definedName name="VAS073_D_Laboratoriniut1" localSheetId="3">'Forma 4'!$C$85</definedName>
    <definedName name="VAS073_D_Laboratoriniut2" localSheetId="3">'Forma 4'!$C$137</definedName>
    <definedName name="VAS073_D_Laboratoriniut3" localSheetId="3">'Forma 4'!$C$233</definedName>
    <definedName name="VAS073_D_Metrologinespa1" localSheetId="3">'Forma 4'!$C$48</definedName>
    <definedName name="VAS073_D_Metrologinespa2" localSheetId="3">'Forma 4'!$C$102</definedName>
    <definedName name="VAS073_D_Metrologinespa3" localSheetId="3">'Forma 4'!$C$153</definedName>
    <definedName name="VAS073_D_Metrologinespa4" localSheetId="3">'Forma 4'!$C$197</definedName>
    <definedName name="VAS073_D_Mokesciouztars1" localSheetId="3">'Forma 4'!$C$59</definedName>
    <definedName name="VAS073_D_Mokesciouzvals1" localSheetId="3">'Forma 4'!$C$58</definedName>
    <definedName name="VAS073_D_Mokesciusanaud1" localSheetId="3">'Forma 4'!$C$57</definedName>
    <definedName name="VAS073_D_Mokesciusanaud2" localSheetId="3">'Forma 4'!$C$111</definedName>
    <definedName name="VAS073_D_Mokesciusanaud3" localSheetId="3">'Forma 4'!$C$206</definedName>
    <definedName name="VAS073_D_Nekilnojamojot1" localSheetId="3">'Forma 4'!$C$60</definedName>
    <definedName name="VAS073_D_Nekilnojamojot2" localSheetId="3">'Forma 4'!$C$112</definedName>
    <definedName name="VAS073_D_Nekilnojamojot3" localSheetId="3">'Forma 4'!$C$163</definedName>
    <definedName name="VAS073_D_Nekilnojamojot4" localSheetId="3">'Forma 4'!$C$207</definedName>
    <definedName name="VAS073_D_Netiesioginesp1" localSheetId="3">'Forma 4'!$C$26</definedName>
    <definedName name="VAS073_D_Netiesioginess1" localSheetId="3">'Forma 4'!$C$90</definedName>
    <definedName name="VAS073_D_Netiesioginius1" localSheetId="3">'Forma 4'!$C$141</definedName>
    <definedName name="VAS073_D_Nuotekutvarkym5" localSheetId="3">'Forma 4'!$C$12</definedName>
    <definedName name="VAS073_D_Nuotekutvarkym6" localSheetId="3">'Forma 4'!$C$31</definedName>
    <definedName name="VAS073_D_Nuotekutvarkym7" localSheetId="3">'Forma 4'!$C$32</definedName>
    <definedName name="VAS073_D_Nusidevejimoam10" localSheetId="3">'Forma 4'!$C$200</definedName>
    <definedName name="VAS073_D_Nusidevejimoam7" localSheetId="3">'Forma 4'!$C$51</definedName>
    <definedName name="VAS073_D_Nusidevejimoam8" localSheetId="3">'Forma 4'!$C$105</definedName>
    <definedName name="VAS073_D_Nusidevejimoam9" localSheetId="3">'Forma 4'!$C$156</definedName>
    <definedName name="VAS073_D_Orginventoriau1" localSheetId="3">'Forma 4'!$C$73</definedName>
    <definedName name="VAS073_D_Orginventoriau2" localSheetId="3">'Forma 4'!$C$125</definedName>
    <definedName name="VAS073_D_Orginventoriau3" localSheetId="3">'Forma 4'!$C$176</definedName>
    <definedName name="VAS073_D_Orginventoriau4" localSheetId="3">'Forma 4'!$C$220</definedName>
    <definedName name="VAS073_D_Paskirstomosio2" localSheetId="3">'Forma 4'!$C$227</definedName>
    <definedName name="VAS073_D_Paskirstomujus1" localSheetId="3">'Forma 4'!$C$10</definedName>
    <definedName name="VAS073_D_Pastopasiuntin1" localSheetId="3">'Forma 4'!$C$71</definedName>
    <definedName name="VAS073_D_Pastopasiuntin2" localSheetId="3">'Forma 4'!$C$123</definedName>
    <definedName name="VAS073_D_Pastopasiuntin3" localSheetId="3">'Forma 4'!$C$174</definedName>
    <definedName name="VAS073_D_Pastopasiuntin4" localSheetId="3">'Forma 4'!$C$218</definedName>
    <definedName name="VAS073_D_Pastoviosiospa1" localSheetId="3">'Forma 4'!$C$24</definedName>
    <definedName name="VAS073_D_Patalpuprieziu1" localSheetId="3">'Forma 4'!$C$75</definedName>
    <definedName name="VAS073_D_Patalpuprieziu2" localSheetId="3">'Forma 4'!$C$127</definedName>
    <definedName name="VAS073_D_Patalpuprieziu3" localSheetId="3">'Forma 4'!$C$178</definedName>
    <definedName name="VAS073_D_Patalpuprieziu4" localSheetId="3">'Forma 4'!$C$222</definedName>
    <definedName name="VAS073_D_Patalpusildymo1" localSheetId="3">'Forma 4'!$C$36</definedName>
    <definedName name="VAS073_D_Patalpusildymo2" localSheetId="3">'Forma 4'!$C$93</definedName>
    <definedName name="VAS073_D_Patalpusildymo3" localSheetId="3">'Forma 4'!$C$144</definedName>
    <definedName name="VAS073_D_Perkamupaslaug1" localSheetId="3">'Forma 4'!$C$22</definedName>
    <definedName name="VAS073_D_Personalosanau1" localSheetId="3">'Forma 4'!$C$20</definedName>
    <definedName name="VAS073_D_Personalosanau2" localSheetId="3">'Forma 4'!$C$52</definedName>
    <definedName name="VAS073_D_Personalosanau3" localSheetId="3">'Forma 4'!$C$106</definedName>
    <definedName name="VAS073_D_Personalosanau4" localSheetId="3">'Forma 4'!$C$201</definedName>
    <definedName name="VAS073_D_Profesineslite1" localSheetId="3">'Forma 4'!$C$74</definedName>
    <definedName name="VAS073_D_Profesineslite2" localSheetId="3">'Forma 4'!$C$126</definedName>
    <definedName name="VAS073_D_Profesineslite3" localSheetId="3">'Forma 4'!$C$177</definedName>
    <definedName name="VAS073_D_Profesineslite4" localSheetId="3">'Forma 4'!$C$221</definedName>
    <definedName name="VAS073_D_Remontoiraptar1" localSheetId="3">'Forma 4'!$C$19</definedName>
    <definedName name="VAS073_D_Remontoiraptar2" localSheetId="3">'Forma 4'!$C$47</definedName>
    <definedName name="VAS073_D_Remontoiraptar3" localSheetId="3">'Forma 4'!$C$101</definedName>
    <definedName name="VAS073_D_Remontoiraptar4" localSheetId="3">'Forma 4'!$C$152</definedName>
    <definedName name="VAS073_D_Remontoiraptar5" localSheetId="3">'Forma 4'!$C$196</definedName>
    <definedName name="VAS073_D_Remontomedziag1" localSheetId="3">'Forma 4'!$C$17</definedName>
    <definedName name="VAS073_D_Remontomedziag2" localSheetId="3">'Forma 4'!$C$46</definedName>
    <definedName name="VAS073_D_Remontomedziag3" localSheetId="3">'Forma 4'!$C$100</definedName>
    <definedName name="VAS073_D_Remontomedziag4" localSheetId="3">'Forma 4'!$C$151</definedName>
    <definedName name="VAS073_D_Remontomedziag5" localSheetId="3">'Forma 4'!$C$195</definedName>
    <definedName name="VAS073_D_Rinkodarosirpa1" localSheetId="3">'Forma 4'!$C$81</definedName>
    <definedName name="VAS073_D_Rinkodarosirpa2" localSheetId="3">'Forma 4'!$C$133</definedName>
    <definedName name="VAS073_D_Rinkodarosirpa3" localSheetId="3">'Forma 4'!$C$184</definedName>
    <definedName name="VAS073_D_Rinkodarosirpa4" localSheetId="3">'Forma 4'!$C$229</definedName>
    <definedName name="VAS073_D_Rysiupaslaugus1" localSheetId="3">'Forma 4'!$C$70</definedName>
    <definedName name="VAS073_D_Rysiupaslaugus2" localSheetId="3">'Forma 4'!$C$122</definedName>
    <definedName name="VAS073_D_Rysiupaslaugus3" localSheetId="3">'Forma 4'!$C$173</definedName>
    <definedName name="VAS073_D_Rysiupaslaugus4" localSheetId="3">'Forma 4'!$C$217</definedName>
    <definedName name="VAS073_D_Silumosenergij1" localSheetId="3">'Forma 4'!$C$43</definedName>
    <definedName name="VAS073_D_Silumosenergij2" localSheetId="3">'Forma 4'!$C$44</definedName>
    <definedName name="VAS073_D_Silumosenergij3" localSheetId="3">'Forma 4'!$C$97</definedName>
    <definedName name="VAS073_D_Silumosenergij4" localSheetId="3">'Forma 4'!$C$98</definedName>
    <definedName name="VAS073_D_Silumosenergij5" localSheetId="3">'Forma 4'!$C$149</definedName>
    <definedName name="VAS073_D_Silumosenergij6" localSheetId="3">'Forma 4'!$C$192</definedName>
    <definedName name="VAS073_D_Silumosenergij7" localSheetId="3">'Forma 4'!$C$193</definedName>
    <definedName name="VAS073_D_Technologiniok1" localSheetId="3">'Forma 4'!$C$39</definedName>
    <definedName name="VAS073_D_Technologinium1" localSheetId="3">'Forma 4'!$C$15</definedName>
    <definedName name="VAS073_D_Technologinium2" localSheetId="3">'Forma 4'!$C$37</definedName>
    <definedName name="VAS073_D_Technologinium3" localSheetId="3">'Forma 4'!$C$38</definedName>
    <definedName name="VAS073_D_Teisiniupaslau1" localSheetId="3">'Forma 4'!$C$67</definedName>
    <definedName name="VAS073_D_Teisiniupaslau2" localSheetId="3">'Forma 4'!$C$119</definedName>
    <definedName name="VAS073_D_Teisiniupaslau3" localSheetId="3">'Forma 4'!$C$170</definedName>
    <definedName name="VAS073_D_Teisiniupaslau4" localSheetId="3">'Forma 4'!$C$214</definedName>
    <definedName name="VAS073_D_Tiesioginespas1" localSheetId="3">'Forma 4'!$C$25</definedName>
    <definedName name="VAS073_D_Tiesioginessan1" localSheetId="3">'Forma 4'!$C$29</definedName>
    <definedName name="VAS073_D_Transportopasl1" localSheetId="3">'Forma 4'!$C$77</definedName>
    <definedName name="VAS073_D_Transportopasl2" localSheetId="3">'Forma 4'!$C$129</definedName>
    <definedName name="VAS073_D_Transportopasl3" localSheetId="3">'Forma 4'!$C$180</definedName>
    <definedName name="VAS073_D_Transportopasl4" localSheetId="3">'Forma 4'!$C$224</definedName>
    <definedName name="VAS073_D_Trumpalaikiotu1" localSheetId="3">'Forma 4'!$C$88</definedName>
    <definedName name="VAS073_D_Turtonuomossan1" localSheetId="3">'Forma 4'!$C$83</definedName>
    <definedName name="VAS073_D_Turtonuomossan2" localSheetId="3">'Forma 4'!$C$135</definedName>
    <definedName name="VAS073_D_Turtonuomossan3" localSheetId="3">'Forma 4'!$C$231</definedName>
    <definedName name="VAS073_D_Vartotojuinfor1" localSheetId="3">'Forma 4'!$C$79</definedName>
    <definedName name="VAS073_D_Vartotojuinfor2" localSheetId="3">'Forma 4'!$C$131</definedName>
    <definedName name="VAS073_D_Vartotojuinfor3" localSheetId="3">'Forma 4'!$C$182</definedName>
    <definedName name="VAS073_D_Vartotojuinfor4" localSheetId="3">'Forma 4'!$C$226</definedName>
    <definedName name="VAS073_D_Verslovienetop1" localSheetId="3">'Forma 4'!$C$237</definedName>
    <definedName name="VAS073_D_Verslovienetui1" localSheetId="3">'Forma 4'!$C$238</definedName>
    <definedName name="VAS073_D_Visospaskirsto1" localSheetId="3">'Forma 4'!$C$23</definedName>
    <definedName name="VAS073_D_Zemesnuomosmok1" localSheetId="3">'Forma 4'!$C$61</definedName>
    <definedName name="VAS073_D_Zemesnuomosmok2" localSheetId="3">'Forma 4'!$C$113</definedName>
    <definedName name="VAS073_D_Zemesnuomosmok3" localSheetId="3">'Forma 4'!$C$164</definedName>
    <definedName name="VAS073_D_Zemesnuomosmok4" localSheetId="3">'Forma 4'!$C$208</definedName>
    <definedName name="VAS073_D_Zyminiomokesci1" localSheetId="3">'Forma 4'!$C$68</definedName>
    <definedName name="VAS073_D_Zyminiomokesci2" localSheetId="3">'Forma 4'!$C$120</definedName>
    <definedName name="VAS073_D_Zyminiomokesci3" localSheetId="3">'Forma 4'!$C$171</definedName>
    <definedName name="VAS073_D_Zyminiomokesci4" localSheetId="3">'Forma 4'!$C$215</definedName>
    <definedName name="VAS073_F_Administracine11IS" localSheetId="3">'Forma 4'!$D$66</definedName>
    <definedName name="VAS073_F_Administracine131GeriamojoVandens" localSheetId="3">'Forma 4'!$F$66</definedName>
    <definedName name="VAS073_F_Administracine132GeriamojoVandens" localSheetId="3">'Forma 4'!$G$66</definedName>
    <definedName name="VAS073_F_Administracine133GeriamojoVandens" localSheetId="3">'Forma 4'!$H$66</definedName>
    <definedName name="VAS073_F_Administracine13IsViso" localSheetId="3">'Forma 4'!$E$66</definedName>
    <definedName name="VAS073_F_Administracine141NuotekuSurinkimas" localSheetId="3">'Forma 4'!$J$66</definedName>
    <definedName name="VAS073_F_Administracine142NuotekuValymas" localSheetId="3">'Forma 4'!$K$66</definedName>
    <definedName name="VAS073_F_Administracine143NuotekuDumblo" localSheetId="3">'Forma 4'!$L$66</definedName>
    <definedName name="VAS073_F_Administracine14IsViso" localSheetId="3">'Forma 4'!$I$66</definedName>
    <definedName name="VAS073_F_Administracine15PavirsiniuNuoteku" localSheetId="3">'Forma 4'!$M$66</definedName>
    <definedName name="VAS073_F_Administracine16KitosReguliuojamosios" localSheetId="3">'Forma 4'!$N$66</definedName>
    <definedName name="VAS073_F_Administracine17KitosVeiklos" localSheetId="3">'Forma 4'!$Q$66</definedName>
    <definedName name="VAS073_F_Administracine1Apskaitosveikla1" localSheetId="3">'Forma 4'!$O$66</definedName>
    <definedName name="VAS073_F_Administracine1Kitareguliuoja1" localSheetId="3">'Forma 4'!$P$66</definedName>
    <definedName name="VAS073_F_Administracine21IS" localSheetId="3">'Forma 4'!$D$118</definedName>
    <definedName name="VAS073_F_Administracine231GeriamojoVandens" localSheetId="3">'Forma 4'!$F$118</definedName>
    <definedName name="VAS073_F_Administracine232GeriamojoVandens" localSheetId="3">'Forma 4'!$G$118</definedName>
    <definedName name="VAS073_F_Administracine233GeriamojoVandens" localSheetId="3">'Forma 4'!$H$118</definedName>
    <definedName name="VAS073_F_Administracine23IsViso" localSheetId="3">'Forma 4'!$E$118</definedName>
    <definedName name="VAS073_F_Administracine241NuotekuSurinkimas" localSheetId="3">'Forma 4'!$J$118</definedName>
    <definedName name="VAS073_F_Administracine242NuotekuValymas" localSheetId="3">'Forma 4'!$K$118</definedName>
    <definedName name="VAS073_F_Administracine243NuotekuDumblo" localSheetId="3">'Forma 4'!$L$118</definedName>
    <definedName name="VAS073_F_Administracine24IsViso" localSheetId="3">'Forma 4'!$I$118</definedName>
    <definedName name="VAS073_F_Administracine25PavirsiniuNuoteku" localSheetId="3">'Forma 4'!$M$118</definedName>
    <definedName name="VAS073_F_Administracine26KitosReguliuojamosios" localSheetId="3">'Forma 4'!$N$118</definedName>
    <definedName name="VAS073_F_Administracine27KitosVeiklos" localSheetId="3">'Forma 4'!$Q$118</definedName>
    <definedName name="VAS073_F_Administracine2Apskaitosveikla1" localSheetId="3">'Forma 4'!$O$118</definedName>
    <definedName name="VAS073_F_Administracine2Kitareguliuoja1" localSheetId="3">'Forma 4'!$P$118</definedName>
    <definedName name="VAS073_F_Administracine31IS" localSheetId="3">'Forma 4'!$D$213</definedName>
    <definedName name="VAS073_F_Administracine331GeriamojoVandens" localSheetId="3">'Forma 4'!$F$213</definedName>
    <definedName name="VAS073_F_Administracine332GeriamojoVandens" localSheetId="3">'Forma 4'!$G$213</definedName>
    <definedName name="VAS073_F_Administracine333GeriamojoVandens" localSheetId="3">'Forma 4'!$H$213</definedName>
    <definedName name="VAS073_F_Administracine33IsViso" localSheetId="3">'Forma 4'!$E$213</definedName>
    <definedName name="VAS073_F_Administracine341NuotekuSurinkimas" localSheetId="3">'Forma 4'!$J$213</definedName>
    <definedName name="VAS073_F_Administracine342NuotekuValymas" localSheetId="3">'Forma 4'!$K$213</definedName>
    <definedName name="VAS073_F_Administracine343NuotekuDumblo" localSheetId="3">'Forma 4'!$L$213</definedName>
    <definedName name="VAS073_F_Administracine34IsViso" localSheetId="3">'Forma 4'!$I$213</definedName>
    <definedName name="VAS073_F_Administracine35PavirsiniuNuoteku" localSheetId="3">'Forma 4'!$M$213</definedName>
    <definedName name="VAS073_F_Administracine36KitosReguliuojamosios" localSheetId="3">'Forma 4'!$N$213</definedName>
    <definedName name="VAS073_F_Administracine37KitosVeiklos" localSheetId="3">'Forma 4'!$Q$213</definedName>
    <definedName name="VAS073_F_Administracine3Apskaitosveikla1" localSheetId="3">'Forma 4'!$O$213</definedName>
    <definedName name="VAS073_F_Administracine3Kitareguliuoja1" localSheetId="3">'Forma 4'!$P$213</definedName>
    <definedName name="VAS073_F_Apskaitosiraud11IS" localSheetId="3">'Forma 4'!$D$76</definedName>
    <definedName name="VAS073_F_Apskaitosiraud131GeriamojoVandens" localSheetId="3">'Forma 4'!$F$76</definedName>
    <definedName name="VAS073_F_Apskaitosiraud132GeriamojoVandens" localSheetId="3">'Forma 4'!$G$76</definedName>
    <definedName name="VAS073_F_Apskaitosiraud133GeriamojoVandens" localSheetId="3">'Forma 4'!$H$76</definedName>
    <definedName name="VAS073_F_Apskaitosiraud13IsViso" localSheetId="3">'Forma 4'!$E$76</definedName>
    <definedName name="VAS073_F_Apskaitosiraud141NuotekuSurinkimas" localSheetId="3">'Forma 4'!$J$76</definedName>
    <definedName name="VAS073_F_Apskaitosiraud142NuotekuValymas" localSheetId="3">'Forma 4'!$K$76</definedName>
    <definedName name="VAS073_F_Apskaitosiraud143NuotekuDumblo" localSheetId="3">'Forma 4'!$L$76</definedName>
    <definedName name="VAS073_F_Apskaitosiraud14IsViso" localSheetId="3">'Forma 4'!$I$76</definedName>
    <definedName name="VAS073_F_Apskaitosiraud15PavirsiniuNuoteku" localSheetId="3">'Forma 4'!$M$76</definedName>
    <definedName name="VAS073_F_Apskaitosiraud16KitosReguliuojamosios" localSheetId="3">'Forma 4'!$N$76</definedName>
    <definedName name="VAS073_F_Apskaitosiraud17KitosVeiklos" localSheetId="3">'Forma 4'!$Q$76</definedName>
    <definedName name="VAS073_F_Apskaitosiraud1Apskaitosveikla1" localSheetId="3">'Forma 4'!$O$76</definedName>
    <definedName name="VAS073_F_Apskaitosiraud1Kitareguliuoja1" localSheetId="3">'Forma 4'!$P$76</definedName>
    <definedName name="VAS073_F_Apskaitosiraud21IS" localSheetId="3">'Forma 4'!$D$128</definedName>
    <definedName name="VAS073_F_Apskaitosiraud231GeriamojoVandens" localSheetId="3">'Forma 4'!$F$128</definedName>
    <definedName name="VAS073_F_Apskaitosiraud232GeriamojoVandens" localSheetId="3">'Forma 4'!$G$128</definedName>
    <definedName name="VAS073_F_Apskaitosiraud233GeriamojoVandens" localSheetId="3">'Forma 4'!$H$128</definedName>
    <definedName name="VAS073_F_Apskaitosiraud23IsViso" localSheetId="3">'Forma 4'!$E$128</definedName>
    <definedName name="VAS073_F_Apskaitosiraud241NuotekuSurinkimas" localSheetId="3">'Forma 4'!$J$128</definedName>
    <definedName name="VAS073_F_Apskaitosiraud242NuotekuValymas" localSheetId="3">'Forma 4'!$K$128</definedName>
    <definedName name="VAS073_F_Apskaitosiraud243NuotekuDumblo" localSheetId="3">'Forma 4'!$L$128</definedName>
    <definedName name="VAS073_F_Apskaitosiraud24IsViso" localSheetId="3">'Forma 4'!$I$128</definedName>
    <definedName name="VAS073_F_Apskaitosiraud25PavirsiniuNuoteku" localSheetId="3">'Forma 4'!$M$128</definedName>
    <definedName name="VAS073_F_Apskaitosiraud26KitosReguliuojamosios" localSheetId="3">'Forma 4'!$N$128</definedName>
    <definedName name="VAS073_F_Apskaitosiraud27KitosVeiklos" localSheetId="3">'Forma 4'!$Q$128</definedName>
    <definedName name="VAS073_F_Apskaitosiraud2Apskaitosveikla1" localSheetId="3">'Forma 4'!$O$128</definedName>
    <definedName name="VAS073_F_Apskaitosiraud2Kitareguliuoja1" localSheetId="3">'Forma 4'!$P$128</definedName>
    <definedName name="VAS073_F_Apskaitosiraud31IS" localSheetId="3">'Forma 4'!$D$179</definedName>
    <definedName name="VAS073_F_Apskaitosiraud331GeriamojoVandens" localSheetId="3">'Forma 4'!$F$179</definedName>
    <definedName name="VAS073_F_Apskaitosiraud332GeriamojoVandens" localSheetId="3">'Forma 4'!$G$179</definedName>
    <definedName name="VAS073_F_Apskaitosiraud333GeriamojoVandens" localSheetId="3">'Forma 4'!$H$179</definedName>
    <definedName name="VAS073_F_Apskaitosiraud33IsViso" localSheetId="3">'Forma 4'!$E$179</definedName>
    <definedName name="VAS073_F_Apskaitosiraud341NuotekuSurinkimas" localSheetId="3">'Forma 4'!$J$179</definedName>
    <definedName name="VAS073_F_Apskaitosiraud342NuotekuValymas" localSheetId="3">'Forma 4'!$K$179</definedName>
    <definedName name="VAS073_F_Apskaitosiraud343NuotekuDumblo" localSheetId="3">'Forma 4'!$L$179</definedName>
    <definedName name="VAS073_F_Apskaitosiraud34IsViso" localSheetId="3">'Forma 4'!$I$179</definedName>
    <definedName name="VAS073_F_Apskaitosiraud35PavirsiniuNuoteku" localSheetId="3">'Forma 4'!$M$179</definedName>
    <definedName name="VAS073_F_Apskaitosiraud36KitosReguliuojamosios" localSheetId="3">'Forma 4'!$N$179</definedName>
    <definedName name="VAS073_F_Apskaitosiraud37KitosVeiklos" localSheetId="3">'Forma 4'!$Q$179</definedName>
    <definedName name="VAS073_F_Apskaitosiraud3Apskaitosveikla1" localSheetId="3">'Forma 4'!$O$179</definedName>
    <definedName name="VAS073_F_Apskaitosiraud3Kitareguliuoja1" localSheetId="3">'Forma 4'!$P$179</definedName>
    <definedName name="VAS073_F_Apskaitosiraud41IS" localSheetId="3">'Forma 4'!$D$223</definedName>
    <definedName name="VAS073_F_Apskaitosiraud431GeriamojoVandens" localSheetId="3">'Forma 4'!$F$223</definedName>
    <definedName name="VAS073_F_Apskaitosiraud432GeriamojoVandens" localSheetId="3">'Forma 4'!$G$223</definedName>
    <definedName name="VAS073_F_Apskaitosiraud433GeriamojoVandens" localSheetId="3">'Forma 4'!$H$223</definedName>
    <definedName name="VAS073_F_Apskaitosiraud43IsViso" localSheetId="3">'Forma 4'!$E$223</definedName>
    <definedName name="VAS073_F_Apskaitosiraud441NuotekuSurinkimas" localSheetId="3">'Forma 4'!$J$223</definedName>
    <definedName name="VAS073_F_Apskaitosiraud442NuotekuValymas" localSheetId="3">'Forma 4'!$K$223</definedName>
    <definedName name="VAS073_F_Apskaitosiraud443NuotekuDumblo" localSheetId="3">'Forma 4'!$L$223</definedName>
    <definedName name="VAS073_F_Apskaitosiraud44IsViso" localSheetId="3">'Forma 4'!$I$223</definedName>
    <definedName name="VAS073_F_Apskaitosiraud45PavirsiniuNuoteku" localSheetId="3">'Forma 4'!$M$223</definedName>
    <definedName name="VAS073_F_Apskaitosiraud46KitosReguliuojamosios" localSheetId="3">'Forma 4'!$N$223</definedName>
    <definedName name="VAS073_F_Apskaitosiraud47KitosVeiklos" localSheetId="3">'Forma 4'!$Q$223</definedName>
    <definedName name="VAS073_F_Apskaitosiraud4Apskaitosveikla1" localSheetId="3">'Forma 4'!$O$223</definedName>
    <definedName name="VAS073_F_Apskaitosiraud4Kitareguliuoja1" localSheetId="3">'Forma 4'!$P$223</definedName>
    <definedName name="VAS073_F_Avarijusalinim11IS" localSheetId="3">'Forma 4'!$D$18</definedName>
    <definedName name="VAS073_F_Avarijusalinim131GeriamojoVandens" localSheetId="3">'Forma 4'!$F$18</definedName>
    <definedName name="VAS073_F_Avarijusalinim132GeriamojoVandens" localSheetId="3">'Forma 4'!$G$18</definedName>
    <definedName name="VAS073_F_Avarijusalinim133GeriamojoVandens" localSheetId="3">'Forma 4'!$H$18</definedName>
    <definedName name="VAS073_F_Avarijusalinim13IsViso" localSheetId="3">'Forma 4'!$E$18</definedName>
    <definedName name="VAS073_F_Avarijusalinim141NuotekuSurinkimas" localSheetId="3">'Forma 4'!$J$18</definedName>
    <definedName name="VAS073_F_Avarijusalinim142NuotekuValymas" localSheetId="3">'Forma 4'!$K$18</definedName>
    <definedName name="VAS073_F_Avarijusalinim143NuotekuDumblo" localSheetId="3">'Forma 4'!$L$18</definedName>
    <definedName name="VAS073_F_Avarijusalinim14IsViso" localSheetId="3">'Forma 4'!$I$18</definedName>
    <definedName name="VAS073_F_Avarijusalinim15PavirsiniuNuoteku" localSheetId="3">'Forma 4'!$M$18</definedName>
    <definedName name="VAS073_F_Avarijusalinim16KitosReguliuojamosios" localSheetId="3">'Forma 4'!$N$18</definedName>
    <definedName name="VAS073_F_Avarijusalinim17KitosVeiklos" localSheetId="3">'Forma 4'!$Q$18</definedName>
    <definedName name="VAS073_F_Avarijusalinim1Apskaitosveikla1" localSheetId="3">'Forma 4'!$O$18</definedName>
    <definedName name="VAS073_F_Avarijusalinim1Kitareguliuoja1" localSheetId="3">'Forma 4'!$P$18</definedName>
    <definedName name="VAS073_F_Avarijusalinim21IS" localSheetId="3">'Forma 4'!$D$49</definedName>
    <definedName name="VAS073_F_Avarijusalinim231GeriamojoVandens" localSheetId="3">'Forma 4'!$F$49</definedName>
    <definedName name="VAS073_F_Avarijusalinim232GeriamojoVandens" localSheetId="3">'Forma 4'!$G$49</definedName>
    <definedName name="VAS073_F_Avarijusalinim233GeriamojoVandens" localSheetId="3">'Forma 4'!$H$49</definedName>
    <definedName name="VAS073_F_Avarijusalinim23IsViso" localSheetId="3">'Forma 4'!$E$49</definedName>
    <definedName name="VAS073_F_Avarijusalinim241NuotekuSurinkimas" localSheetId="3">'Forma 4'!$J$49</definedName>
    <definedName name="VAS073_F_Avarijusalinim242NuotekuValymas" localSheetId="3">'Forma 4'!$K$49</definedName>
    <definedName name="VAS073_F_Avarijusalinim243NuotekuDumblo" localSheetId="3">'Forma 4'!$L$49</definedName>
    <definedName name="VAS073_F_Avarijusalinim24IsViso" localSheetId="3">'Forma 4'!$I$49</definedName>
    <definedName name="VAS073_F_Avarijusalinim25PavirsiniuNuoteku" localSheetId="3">'Forma 4'!$M$49</definedName>
    <definedName name="VAS073_F_Avarijusalinim26KitosReguliuojamosios" localSheetId="3">'Forma 4'!$N$49</definedName>
    <definedName name="VAS073_F_Avarijusalinim27KitosVeiklos" localSheetId="3">'Forma 4'!$Q$49</definedName>
    <definedName name="VAS073_F_Avarijusalinim2Apskaitosveikla1" localSheetId="3">'Forma 4'!$O$49</definedName>
    <definedName name="VAS073_F_Avarijusalinim2Kitareguliuoja1" localSheetId="3">'Forma 4'!$P$49</definedName>
    <definedName name="VAS073_F_Avarijusalinim31IS" localSheetId="3">'Forma 4'!$D$103</definedName>
    <definedName name="VAS073_F_Avarijusalinim331GeriamojoVandens" localSheetId="3">'Forma 4'!$F$103</definedName>
    <definedName name="VAS073_F_Avarijusalinim332GeriamojoVandens" localSheetId="3">'Forma 4'!$G$103</definedName>
    <definedName name="VAS073_F_Avarijusalinim333GeriamojoVandens" localSheetId="3">'Forma 4'!$H$103</definedName>
    <definedName name="VAS073_F_Avarijusalinim33IsViso" localSheetId="3">'Forma 4'!$E$103</definedName>
    <definedName name="VAS073_F_Avarijusalinim341NuotekuSurinkimas" localSheetId="3">'Forma 4'!$J$103</definedName>
    <definedName name="VAS073_F_Avarijusalinim342NuotekuValymas" localSheetId="3">'Forma 4'!$K$103</definedName>
    <definedName name="VAS073_F_Avarijusalinim343NuotekuDumblo" localSheetId="3">'Forma 4'!$L$103</definedName>
    <definedName name="VAS073_F_Avarijusalinim34IsViso" localSheetId="3">'Forma 4'!$I$103</definedName>
    <definedName name="VAS073_F_Avarijusalinim35PavirsiniuNuoteku" localSheetId="3">'Forma 4'!$M$103</definedName>
    <definedName name="VAS073_F_Avarijusalinim36KitosReguliuojamosios" localSheetId="3">'Forma 4'!$N$103</definedName>
    <definedName name="VAS073_F_Avarijusalinim37KitosVeiklos" localSheetId="3">'Forma 4'!$Q$103</definedName>
    <definedName name="VAS073_F_Avarijusalinim3Apskaitosveikla1" localSheetId="3">'Forma 4'!$O$103</definedName>
    <definedName name="VAS073_F_Avarijusalinim3Kitareguliuoja1" localSheetId="3">'Forma 4'!$P$103</definedName>
    <definedName name="VAS073_F_Avarijusalinim41IS" localSheetId="3">'Forma 4'!$D$154</definedName>
    <definedName name="VAS073_F_Avarijusalinim431GeriamojoVandens" localSheetId="3">'Forma 4'!$F$154</definedName>
    <definedName name="VAS073_F_Avarijusalinim432GeriamojoVandens" localSheetId="3">'Forma 4'!$G$154</definedName>
    <definedName name="VAS073_F_Avarijusalinim433GeriamojoVandens" localSheetId="3">'Forma 4'!$H$154</definedName>
    <definedName name="VAS073_F_Avarijusalinim43IsViso" localSheetId="3">'Forma 4'!$E$154</definedName>
    <definedName name="VAS073_F_Avarijusalinim441NuotekuSurinkimas" localSheetId="3">'Forma 4'!$J$154</definedName>
    <definedName name="VAS073_F_Avarijusalinim442NuotekuValymas" localSheetId="3">'Forma 4'!$K$154</definedName>
    <definedName name="VAS073_F_Avarijusalinim443NuotekuDumblo" localSheetId="3">'Forma 4'!$L$154</definedName>
    <definedName name="VAS073_F_Avarijusalinim44IsViso" localSheetId="3">'Forma 4'!$I$154</definedName>
    <definedName name="VAS073_F_Avarijusalinim45PavirsiniuNuoteku" localSheetId="3">'Forma 4'!$M$154</definedName>
    <definedName name="VAS073_F_Avarijusalinim46KitosReguliuojamosios" localSheetId="3">'Forma 4'!$N$154</definedName>
    <definedName name="VAS073_F_Avarijusalinim47KitosVeiklos" localSheetId="3">'Forma 4'!$Q$154</definedName>
    <definedName name="VAS073_F_Avarijusalinim4Apskaitosveikla1" localSheetId="3">'Forma 4'!$O$154</definedName>
    <definedName name="VAS073_F_Avarijusalinim4Kitareguliuoja1" localSheetId="3">'Forma 4'!$P$154</definedName>
    <definedName name="VAS073_F_Avarijusalinim51IS" localSheetId="3">'Forma 4'!$D$198</definedName>
    <definedName name="VAS073_F_Avarijusalinim531GeriamojoVandens" localSheetId="3">'Forma 4'!$F$198</definedName>
    <definedName name="VAS073_F_Avarijusalinim532GeriamojoVandens" localSheetId="3">'Forma 4'!$G$198</definedName>
    <definedName name="VAS073_F_Avarijusalinim533GeriamojoVandens" localSheetId="3">'Forma 4'!$H$198</definedName>
    <definedName name="VAS073_F_Avarijusalinim53IsViso" localSheetId="3">'Forma 4'!$E$198</definedName>
    <definedName name="VAS073_F_Avarijusalinim541NuotekuSurinkimas" localSheetId="3">'Forma 4'!$J$198</definedName>
    <definedName name="VAS073_F_Avarijusalinim542NuotekuValymas" localSheetId="3">'Forma 4'!$K$198</definedName>
    <definedName name="VAS073_F_Avarijusalinim543NuotekuDumblo" localSheetId="3">'Forma 4'!$L$198</definedName>
    <definedName name="VAS073_F_Avarijusalinim54IsViso" localSheetId="3">'Forma 4'!$I$198</definedName>
    <definedName name="VAS073_F_Avarijusalinim55PavirsiniuNuoteku" localSheetId="3">'Forma 4'!$M$198</definedName>
    <definedName name="VAS073_F_Avarijusalinim56KitosReguliuojamosios" localSheetId="3">'Forma 4'!$N$198</definedName>
    <definedName name="VAS073_F_Avarijusalinim57KitosVeiklos" localSheetId="3">'Forma 4'!$Q$198</definedName>
    <definedName name="VAS073_F_Avarijusalinim5Apskaitosveikla1" localSheetId="3">'Forma 4'!$O$198</definedName>
    <definedName name="VAS073_F_Avarijusalinim5Kitareguliuoja1" localSheetId="3">'Forma 4'!$P$198</definedName>
    <definedName name="VAS073_F_Bankopaslauguk11IS" localSheetId="3">'Forma 4'!$D$64</definedName>
    <definedName name="VAS073_F_Bankopaslauguk131GeriamojoVandens" localSheetId="3">'Forma 4'!$F$64</definedName>
    <definedName name="VAS073_F_Bankopaslauguk132GeriamojoVandens" localSheetId="3">'Forma 4'!$G$64</definedName>
    <definedName name="VAS073_F_Bankopaslauguk133GeriamojoVandens" localSheetId="3">'Forma 4'!$H$64</definedName>
    <definedName name="VAS073_F_Bankopaslauguk13IsViso" localSheetId="3">'Forma 4'!$E$64</definedName>
    <definedName name="VAS073_F_Bankopaslauguk141NuotekuSurinkimas" localSheetId="3">'Forma 4'!$J$64</definedName>
    <definedName name="VAS073_F_Bankopaslauguk142NuotekuValymas" localSheetId="3">'Forma 4'!$K$64</definedName>
    <definedName name="VAS073_F_Bankopaslauguk143NuotekuDumblo" localSheetId="3">'Forma 4'!$L$64</definedName>
    <definedName name="VAS073_F_Bankopaslauguk14IsViso" localSheetId="3">'Forma 4'!$I$64</definedName>
    <definedName name="VAS073_F_Bankopaslauguk15PavirsiniuNuoteku" localSheetId="3">'Forma 4'!$M$64</definedName>
    <definedName name="VAS073_F_Bankopaslauguk16KitosReguliuojamosios" localSheetId="3">'Forma 4'!$N$64</definedName>
    <definedName name="VAS073_F_Bankopaslauguk17KitosVeiklos" localSheetId="3">'Forma 4'!$Q$64</definedName>
    <definedName name="VAS073_F_Bankopaslauguk1Apskaitosveikla1" localSheetId="3">'Forma 4'!$O$64</definedName>
    <definedName name="VAS073_F_Bankopaslauguk1Kitareguliuoja1" localSheetId="3">'Forma 4'!$P$64</definedName>
    <definedName name="VAS073_F_Bankopaslauguk21IS" localSheetId="3">'Forma 4'!$D$116</definedName>
    <definedName name="VAS073_F_Bankopaslauguk231GeriamojoVandens" localSheetId="3">'Forma 4'!$F$116</definedName>
    <definedName name="VAS073_F_Bankopaslauguk232GeriamojoVandens" localSheetId="3">'Forma 4'!$G$116</definedName>
    <definedName name="VAS073_F_Bankopaslauguk233GeriamojoVandens" localSheetId="3">'Forma 4'!$H$116</definedName>
    <definedName name="VAS073_F_Bankopaslauguk23IsViso" localSheetId="3">'Forma 4'!$E$116</definedName>
    <definedName name="VAS073_F_Bankopaslauguk241NuotekuSurinkimas" localSheetId="3">'Forma 4'!$J$116</definedName>
    <definedName name="VAS073_F_Bankopaslauguk242NuotekuValymas" localSheetId="3">'Forma 4'!$K$116</definedName>
    <definedName name="VAS073_F_Bankopaslauguk243NuotekuDumblo" localSheetId="3">'Forma 4'!$L$116</definedName>
    <definedName name="VAS073_F_Bankopaslauguk24IsViso" localSheetId="3">'Forma 4'!$I$116</definedName>
    <definedName name="VAS073_F_Bankopaslauguk25PavirsiniuNuoteku" localSheetId="3">'Forma 4'!$M$116</definedName>
    <definedName name="VAS073_F_Bankopaslauguk26KitosReguliuojamosios" localSheetId="3">'Forma 4'!$N$116</definedName>
    <definedName name="VAS073_F_Bankopaslauguk27KitosVeiklos" localSheetId="3">'Forma 4'!$Q$116</definedName>
    <definedName name="VAS073_F_Bankopaslauguk2Apskaitosveikla1" localSheetId="3">'Forma 4'!$O$116</definedName>
    <definedName name="VAS073_F_Bankopaslauguk2Kitareguliuoja1" localSheetId="3">'Forma 4'!$P$116</definedName>
    <definedName name="VAS073_F_Bankopaslauguk31IS" localSheetId="3">'Forma 4'!$D$167</definedName>
    <definedName name="VAS073_F_Bankopaslauguk331GeriamojoVandens" localSheetId="3">'Forma 4'!$F$167</definedName>
    <definedName name="VAS073_F_Bankopaslauguk332GeriamojoVandens" localSheetId="3">'Forma 4'!$G$167</definedName>
    <definedName name="VAS073_F_Bankopaslauguk333GeriamojoVandens" localSheetId="3">'Forma 4'!$H$167</definedName>
    <definedName name="VAS073_F_Bankopaslauguk33IsViso" localSheetId="3">'Forma 4'!$E$167</definedName>
    <definedName name="VAS073_F_Bankopaslauguk341NuotekuSurinkimas" localSheetId="3">'Forma 4'!$J$167</definedName>
    <definedName name="VAS073_F_Bankopaslauguk342NuotekuValymas" localSheetId="3">'Forma 4'!$K$167</definedName>
    <definedName name="VAS073_F_Bankopaslauguk343NuotekuDumblo" localSheetId="3">'Forma 4'!$L$167</definedName>
    <definedName name="VAS073_F_Bankopaslauguk34IsViso" localSheetId="3">'Forma 4'!$I$167</definedName>
    <definedName name="VAS073_F_Bankopaslauguk35PavirsiniuNuoteku" localSheetId="3">'Forma 4'!$M$167</definedName>
    <definedName name="VAS073_F_Bankopaslauguk36KitosReguliuojamosios" localSheetId="3">'Forma 4'!$N$167</definedName>
    <definedName name="VAS073_F_Bankopaslauguk37KitosVeiklos" localSheetId="3">'Forma 4'!$Q$167</definedName>
    <definedName name="VAS073_F_Bankopaslauguk3Apskaitosveikla1" localSheetId="3">'Forma 4'!$O$167</definedName>
    <definedName name="VAS073_F_Bankopaslauguk3Kitareguliuoja1" localSheetId="3">'Forma 4'!$P$167</definedName>
    <definedName name="VAS073_F_Bankopaslauguk41IS" localSheetId="3">'Forma 4'!$D$211</definedName>
    <definedName name="VAS073_F_Bankopaslauguk431GeriamojoVandens" localSheetId="3">'Forma 4'!$F$211</definedName>
    <definedName name="VAS073_F_Bankopaslauguk432GeriamojoVandens" localSheetId="3">'Forma 4'!$G$211</definedName>
    <definedName name="VAS073_F_Bankopaslauguk433GeriamojoVandens" localSheetId="3">'Forma 4'!$H$211</definedName>
    <definedName name="VAS073_F_Bankopaslauguk43IsViso" localSheetId="3">'Forma 4'!$E$211</definedName>
    <definedName name="VAS073_F_Bankopaslauguk441NuotekuSurinkimas" localSheetId="3">'Forma 4'!$J$211</definedName>
    <definedName name="VAS073_F_Bankopaslauguk442NuotekuValymas" localSheetId="3">'Forma 4'!$K$211</definedName>
    <definedName name="VAS073_F_Bankopaslauguk443NuotekuDumblo" localSheetId="3">'Forma 4'!$L$211</definedName>
    <definedName name="VAS073_F_Bankopaslauguk44IsViso" localSheetId="3">'Forma 4'!$I$211</definedName>
    <definedName name="VAS073_F_Bankopaslauguk45PavirsiniuNuoteku" localSheetId="3">'Forma 4'!$M$211</definedName>
    <definedName name="VAS073_F_Bankopaslauguk46KitosReguliuojamosios" localSheetId="3">'Forma 4'!$N$211</definedName>
    <definedName name="VAS073_F_Bankopaslauguk47KitosVeiklos" localSheetId="3">'Forma 4'!$Q$211</definedName>
    <definedName name="VAS073_F_Bankopaslauguk4Apskaitosveikla1" localSheetId="3">'Forma 4'!$O$211</definedName>
    <definedName name="VAS073_F_Bankopaslauguk4Kitareguliuoja1" localSheetId="3">'Forma 4'!$P$211</definedName>
    <definedName name="VAS073_F_Bendrosiospast11IS" localSheetId="3">'Forma 4'!$D$27</definedName>
    <definedName name="VAS073_F_Bendrosiospast131GeriamojoVandens" localSheetId="3">'Forma 4'!$F$27</definedName>
    <definedName name="VAS073_F_Bendrosiospast132GeriamojoVandens" localSheetId="3">'Forma 4'!$G$27</definedName>
    <definedName name="VAS073_F_Bendrosiospast133GeriamojoVandens" localSheetId="3">'Forma 4'!$H$27</definedName>
    <definedName name="VAS073_F_Bendrosiospast13IsViso" localSheetId="3">'Forma 4'!$E$27</definedName>
    <definedName name="VAS073_F_Bendrosiospast141NuotekuSurinkimas" localSheetId="3">'Forma 4'!$J$27</definedName>
    <definedName name="VAS073_F_Bendrosiospast142NuotekuValymas" localSheetId="3">'Forma 4'!$K$27</definedName>
    <definedName name="VAS073_F_Bendrosiospast143NuotekuDumblo" localSheetId="3">'Forma 4'!$L$27</definedName>
    <definedName name="VAS073_F_Bendrosiospast14IsViso" localSheetId="3">'Forma 4'!$I$27</definedName>
    <definedName name="VAS073_F_Bendrosiospast15PavirsiniuNuoteku" localSheetId="3">'Forma 4'!$M$27</definedName>
    <definedName name="VAS073_F_Bendrosiospast16KitosReguliuojamosios" localSheetId="3">'Forma 4'!$N$27</definedName>
    <definedName name="VAS073_F_Bendrosiospast17KitosVeiklos" localSheetId="3">'Forma 4'!$Q$27</definedName>
    <definedName name="VAS073_F_Bendrosiospast1Apskaitosveikla1" localSheetId="3">'Forma 4'!$O$27</definedName>
    <definedName name="VAS073_F_Bendrosiospast1Kitareguliuoja1" localSheetId="3">'Forma 4'!$P$27</definedName>
    <definedName name="VAS073_F_Bendrosiossana11IS" localSheetId="3">'Forma 4'!$D$186</definedName>
    <definedName name="VAS073_F_Bendrosiossana131GeriamojoVandens" localSheetId="3">'Forma 4'!$F$186</definedName>
    <definedName name="VAS073_F_Bendrosiossana132GeriamojoVandens" localSheetId="3">'Forma 4'!$G$186</definedName>
    <definedName name="VAS073_F_Bendrosiossana133GeriamojoVandens" localSheetId="3">'Forma 4'!$H$186</definedName>
    <definedName name="VAS073_F_Bendrosiossana13IsViso" localSheetId="3">'Forma 4'!$E$186</definedName>
    <definedName name="VAS073_F_Bendrosiossana141NuotekuSurinkimas" localSheetId="3">'Forma 4'!$J$186</definedName>
    <definedName name="VAS073_F_Bendrosiossana142NuotekuValymas" localSheetId="3">'Forma 4'!$K$186</definedName>
    <definedName name="VAS073_F_Bendrosiossana143NuotekuDumblo" localSheetId="3">'Forma 4'!$L$186</definedName>
    <definedName name="VAS073_F_Bendrosiossana14IsViso" localSheetId="3">'Forma 4'!$I$186</definedName>
    <definedName name="VAS073_F_Bendrosiossana15PavirsiniuNuoteku" localSheetId="3">'Forma 4'!$M$186</definedName>
    <definedName name="VAS073_F_Bendrosiossana16KitosReguliuojamosios" localSheetId="3">'Forma 4'!$N$186</definedName>
    <definedName name="VAS073_F_Bendrosiossana17KitosVeiklos" localSheetId="3">'Forma 4'!$Q$186</definedName>
    <definedName name="VAS073_F_Bendrosiossana1Apskaitosveikla1" localSheetId="3">'Forma 4'!$O$186</definedName>
    <definedName name="VAS073_F_Bendrosiossana1Kitareguliuoja1" localSheetId="3">'Forma 4'!$P$186</definedName>
    <definedName name="VAS073_F_Bendrupatalpus11IS" localSheetId="3">'Forma 4'!$D$188</definedName>
    <definedName name="VAS073_F_Bendrupatalpus131GeriamojoVandens" localSheetId="3">'Forma 4'!$F$188</definedName>
    <definedName name="VAS073_F_Bendrupatalpus132GeriamojoVandens" localSheetId="3">'Forma 4'!$G$188</definedName>
    <definedName name="VAS073_F_Bendrupatalpus133GeriamojoVandens" localSheetId="3">'Forma 4'!$H$188</definedName>
    <definedName name="VAS073_F_Bendrupatalpus13IsViso" localSheetId="3">'Forma 4'!$E$188</definedName>
    <definedName name="VAS073_F_Bendrupatalpus141NuotekuSurinkimas" localSheetId="3">'Forma 4'!$J$188</definedName>
    <definedName name="VAS073_F_Bendrupatalpus142NuotekuValymas" localSheetId="3">'Forma 4'!$K$188</definedName>
    <definedName name="VAS073_F_Bendrupatalpus143NuotekuDumblo" localSheetId="3">'Forma 4'!$L$188</definedName>
    <definedName name="VAS073_F_Bendrupatalpus14IsViso" localSheetId="3">'Forma 4'!$I$188</definedName>
    <definedName name="VAS073_F_Bendrupatalpus15PavirsiniuNuoteku" localSheetId="3">'Forma 4'!$M$188</definedName>
    <definedName name="VAS073_F_Bendrupatalpus16KitosReguliuojamosios" localSheetId="3">'Forma 4'!$N$188</definedName>
    <definedName name="VAS073_F_Bendrupatalpus17KitosVeiklos" localSheetId="3">'Forma 4'!$Q$188</definedName>
    <definedName name="VAS073_F_Bendrupatalpus1Apskaitosveikla1" localSheetId="3">'Forma 4'!$O$188</definedName>
    <definedName name="VAS073_F_Bendrupatalpus1Kitareguliuoja1" localSheetId="3">'Forma 4'!$P$188</definedName>
    <definedName name="VAS073_F_Cpunktui11IS" localSheetId="3">'Forma 4'!$D$142</definedName>
    <definedName name="VAS073_F_Cpunktui21IS" localSheetId="3">'Forma 4'!$D$145</definedName>
    <definedName name="VAS073_F_Cpunktui31IS" localSheetId="3">'Forma 4'!$D$148</definedName>
    <definedName name="VAS073_F_Cpunktui41IS" localSheetId="3">'Forma 4'!$D$150</definedName>
    <definedName name="VAS073_F_Cpunktui51IS" localSheetId="3">'Forma 4'!$D$157</definedName>
    <definedName name="VAS073_F_Cpunktui61IS" localSheetId="3">'Forma 4'!$D$162</definedName>
    <definedName name="VAS073_F_Cpunktui71IS" localSheetId="3">'Forma 4'!$D$166</definedName>
    <definedName name="VAS073_F_Cpunktui81IS" localSheetId="3">'Forma 4'!$D$169</definedName>
    <definedName name="VAS073_F_Darbdavioimoku11IS" localSheetId="3">'Forma 4'!$D$54</definedName>
    <definedName name="VAS073_F_Darbdavioimoku131GeriamojoVandens" localSheetId="3">'Forma 4'!$F$54</definedName>
    <definedName name="VAS073_F_Darbdavioimoku132GeriamojoVandens" localSheetId="3">'Forma 4'!$G$54</definedName>
    <definedName name="VAS073_F_Darbdavioimoku133GeriamojoVandens" localSheetId="3">'Forma 4'!$H$54</definedName>
    <definedName name="VAS073_F_Darbdavioimoku13IsViso" localSheetId="3">'Forma 4'!$E$54</definedName>
    <definedName name="VAS073_F_Darbdavioimoku141NuotekuSurinkimas" localSheetId="3">'Forma 4'!$J$54</definedName>
    <definedName name="VAS073_F_Darbdavioimoku142NuotekuValymas" localSheetId="3">'Forma 4'!$K$54</definedName>
    <definedName name="VAS073_F_Darbdavioimoku143NuotekuDumblo" localSheetId="3">'Forma 4'!$L$54</definedName>
    <definedName name="VAS073_F_Darbdavioimoku14IsViso" localSheetId="3">'Forma 4'!$I$54</definedName>
    <definedName name="VAS073_F_Darbdavioimoku15PavirsiniuNuoteku" localSheetId="3">'Forma 4'!$M$54</definedName>
    <definedName name="VAS073_F_Darbdavioimoku16KitosReguliuojamosios" localSheetId="3">'Forma 4'!$N$54</definedName>
    <definedName name="VAS073_F_Darbdavioimoku17KitosVeiklos" localSheetId="3">'Forma 4'!$Q$54</definedName>
    <definedName name="VAS073_F_Darbdavioimoku1Apskaitosveikla1" localSheetId="3">'Forma 4'!$O$54</definedName>
    <definedName name="VAS073_F_Darbdavioimoku1Kitareguliuoja1" localSheetId="3">'Forma 4'!$P$54</definedName>
    <definedName name="VAS073_F_Darbdavioimoku21IS" localSheetId="3">'Forma 4'!$D$108</definedName>
    <definedName name="VAS073_F_Darbdavioimoku231GeriamojoVandens" localSheetId="3">'Forma 4'!$F$108</definedName>
    <definedName name="VAS073_F_Darbdavioimoku232GeriamojoVandens" localSheetId="3">'Forma 4'!$G$108</definedName>
    <definedName name="VAS073_F_Darbdavioimoku233GeriamojoVandens" localSheetId="3">'Forma 4'!$H$108</definedName>
    <definedName name="VAS073_F_Darbdavioimoku23IsViso" localSheetId="3">'Forma 4'!$E$108</definedName>
    <definedName name="VAS073_F_Darbdavioimoku241NuotekuSurinkimas" localSheetId="3">'Forma 4'!$J$108</definedName>
    <definedName name="VAS073_F_Darbdavioimoku242NuotekuValymas" localSheetId="3">'Forma 4'!$K$108</definedName>
    <definedName name="VAS073_F_Darbdavioimoku243NuotekuDumblo" localSheetId="3">'Forma 4'!$L$108</definedName>
    <definedName name="VAS073_F_Darbdavioimoku24IsViso" localSheetId="3">'Forma 4'!$I$108</definedName>
    <definedName name="VAS073_F_Darbdavioimoku25PavirsiniuNuoteku" localSheetId="3">'Forma 4'!$M$108</definedName>
    <definedName name="VAS073_F_Darbdavioimoku26KitosReguliuojamosios" localSheetId="3">'Forma 4'!$N$108</definedName>
    <definedName name="VAS073_F_Darbdavioimoku27KitosVeiklos" localSheetId="3">'Forma 4'!$Q$108</definedName>
    <definedName name="VAS073_F_Darbdavioimoku2Apskaitosveikla1" localSheetId="3">'Forma 4'!$O$108</definedName>
    <definedName name="VAS073_F_Darbdavioimoku2Kitareguliuoja1" localSheetId="3">'Forma 4'!$P$108</definedName>
    <definedName name="VAS073_F_Darbdavioimoku31IS" localSheetId="3">'Forma 4'!$D$159</definedName>
    <definedName name="VAS073_F_Darbdavioimoku331GeriamojoVandens" localSheetId="3">'Forma 4'!$F$159</definedName>
    <definedName name="VAS073_F_Darbdavioimoku332GeriamojoVandens" localSheetId="3">'Forma 4'!$G$159</definedName>
    <definedName name="VAS073_F_Darbdavioimoku333GeriamojoVandens" localSheetId="3">'Forma 4'!$H$159</definedName>
    <definedName name="VAS073_F_Darbdavioimoku33IsViso" localSheetId="3">'Forma 4'!$E$159</definedName>
    <definedName name="VAS073_F_Darbdavioimoku341NuotekuSurinkimas" localSheetId="3">'Forma 4'!$J$159</definedName>
    <definedName name="VAS073_F_Darbdavioimoku342NuotekuValymas" localSheetId="3">'Forma 4'!$K$159</definedName>
    <definedName name="VAS073_F_Darbdavioimoku343NuotekuDumblo" localSheetId="3">'Forma 4'!$L$159</definedName>
    <definedName name="VAS073_F_Darbdavioimoku34IsViso" localSheetId="3">'Forma 4'!$I$159</definedName>
    <definedName name="VAS073_F_Darbdavioimoku35PavirsiniuNuoteku" localSheetId="3">'Forma 4'!$M$159</definedName>
    <definedName name="VAS073_F_Darbdavioimoku36KitosReguliuojamosios" localSheetId="3">'Forma 4'!$N$159</definedName>
    <definedName name="VAS073_F_Darbdavioimoku37KitosVeiklos" localSheetId="3">'Forma 4'!$Q$159</definedName>
    <definedName name="VAS073_F_Darbdavioimoku3Apskaitosveikla1" localSheetId="3">'Forma 4'!$O$159</definedName>
    <definedName name="VAS073_F_Darbdavioimoku3Kitareguliuoja1" localSheetId="3">'Forma 4'!$P$159</definedName>
    <definedName name="VAS073_F_Darbdavioimoku41IS" localSheetId="3">'Forma 4'!$D$203</definedName>
    <definedName name="VAS073_F_Darbdavioimoku431GeriamojoVandens" localSheetId="3">'Forma 4'!$F$203</definedName>
    <definedName name="VAS073_F_Darbdavioimoku432GeriamojoVandens" localSheetId="3">'Forma 4'!$G$203</definedName>
    <definedName name="VAS073_F_Darbdavioimoku433GeriamojoVandens" localSheetId="3">'Forma 4'!$H$203</definedName>
    <definedName name="VAS073_F_Darbdavioimoku43IsViso" localSheetId="3">'Forma 4'!$E$203</definedName>
    <definedName name="VAS073_F_Darbdavioimoku441NuotekuSurinkimas" localSheetId="3">'Forma 4'!$J$203</definedName>
    <definedName name="VAS073_F_Darbdavioimoku442NuotekuValymas" localSheetId="3">'Forma 4'!$K$203</definedName>
    <definedName name="VAS073_F_Darbdavioimoku443NuotekuDumblo" localSheetId="3">'Forma 4'!$L$203</definedName>
    <definedName name="VAS073_F_Darbdavioimoku44IsViso" localSheetId="3">'Forma 4'!$I$203</definedName>
    <definedName name="VAS073_F_Darbdavioimoku45PavirsiniuNuoteku" localSheetId="3">'Forma 4'!$M$203</definedName>
    <definedName name="VAS073_F_Darbdavioimoku46KitosReguliuojamosios" localSheetId="3">'Forma 4'!$N$203</definedName>
    <definedName name="VAS073_F_Darbdavioimoku47KitosVeiklos" localSheetId="3">'Forma 4'!$Q$203</definedName>
    <definedName name="VAS073_F_Darbdavioimoku4Apskaitosveikla1" localSheetId="3">'Forma 4'!$O$203</definedName>
    <definedName name="VAS073_F_Darbdavioimoku4Kitareguliuoja1" localSheetId="3">'Forma 4'!$P$203</definedName>
    <definedName name="VAS073_F_Darbosaugossan11IS" localSheetId="3">'Forma 4'!$D$55</definedName>
    <definedName name="VAS073_F_Darbosaugossan131GeriamojoVandens" localSheetId="3">'Forma 4'!$F$55</definedName>
    <definedName name="VAS073_F_Darbosaugossan132GeriamojoVandens" localSheetId="3">'Forma 4'!$G$55</definedName>
    <definedName name="VAS073_F_Darbosaugossan133GeriamojoVandens" localSheetId="3">'Forma 4'!$H$55</definedName>
    <definedName name="VAS073_F_Darbosaugossan13IsViso" localSheetId="3">'Forma 4'!$E$55</definedName>
    <definedName name="VAS073_F_Darbosaugossan141NuotekuSurinkimas" localSheetId="3">'Forma 4'!$J$55</definedName>
    <definedName name="VAS073_F_Darbosaugossan142NuotekuValymas" localSheetId="3">'Forma 4'!$K$55</definedName>
    <definedName name="VAS073_F_Darbosaugossan143NuotekuDumblo" localSheetId="3">'Forma 4'!$L$55</definedName>
    <definedName name="VAS073_F_Darbosaugossan14IsViso" localSheetId="3">'Forma 4'!$I$55</definedName>
    <definedName name="VAS073_F_Darbosaugossan15PavirsiniuNuoteku" localSheetId="3">'Forma 4'!$M$55</definedName>
    <definedName name="VAS073_F_Darbosaugossan16KitosReguliuojamosios" localSheetId="3">'Forma 4'!$N$55</definedName>
    <definedName name="VAS073_F_Darbosaugossan17KitosVeiklos" localSheetId="3">'Forma 4'!$Q$55</definedName>
    <definedName name="VAS073_F_Darbosaugossan1Apskaitosveikla1" localSheetId="3">'Forma 4'!$O$55</definedName>
    <definedName name="VAS073_F_Darbosaugossan1Kitareguliuoja1" localSheetId="3">'Forma 4'!$P$55</definedName>
    <definedName name="VAS073_F_Darbosaugossan21IS" localSheetId="3">'Forma 4'!$D$109</definedName>
    <definedName name="VAS073_F_Darbosaugossan231GeriamojoVandens" localSheetId="3">'Forma 4'!$F$109</definedName>
    <definedName name="VAS073_F_Darbosaugossan232GeriamojoVandens" localSheetId="3">'Forma 4'!$G$109</definedName>
    <definedName name="VAS073_F_Darbosaugossan233GeriamojoVandens" localSheetId="3">'Forma 4'!$H$109</definedName>
    <definedName name="VAS073_F_Darbosaugossan23IsViso" localSheetId="3">'Forma 4'!$E$109</definedName>
    <definedName name="VAS073_F_Darbosaugossan241NuotekuSurinkimas" localSheetId="3">'Forma 4'!$J$109</definedName>
    <definedName name="VAS073_F_Darbosaugossan242NuotekuValymas" localSheetId="3">'Forma 4'!$K$109</definedName>
    <definedName name="VAS073_F_Darbosaugossan243NuotekuDumblo" localSheetId="3">'Forma 4'!$L$109</definedName>
    <definedName name="VAS073_F_Darbosaugossan24IsViso" localSheetId="3">'Forma 4'!$I$109</definedName>
    <definedName name="VAS073_F_Darbosaugossan25PavirsiniuNuoteku" localSheetId="3">'Forma 4'!$M$109</definedName>
    <definedName name="VAS073_F_Darbosaugossan26KitosReguliuojamosios" localSheetId="3">'Forma 4'!$N$109</definedName>
    <definedName name="VAS073_F_Darbosaugossan27KitosVeiklos" localSheetId="3">'Forma 4'!$Q$109</definedName>
    <definedName name="VAS073_F_Darbosaugossan2Apskaitosveikla1" localSheetId="3">'Forma 4'!$O$109</definedName>
    <definedName name="VAS073_F_Darbosaugossan2Kitareguliuoja1" localSheetId="3">'Forma 4'!$P$109</definedName>
    <definedName name="VAS073_F_Darbosaugossan31IS" localSheetId="3">'Forma 4'!$D$160</definedName>
    <definedName name="VAS073_F_Darbosaugossan331GeriamojoVandens" localSheetId="3">'Forma 4'!$F$160</definedName>
    <definedName name="VAS073_F_Darbosaugossan332GeriamojoVandens" localSheetId="3">'Forma 4'!$G$160</definedName>
    <definedName name="VAS073_F_Darbosaugossan333GeriamojoVandens" localSheetId="3">'Forma 4'!$H$160</definedName>
    <definedName name="VAS073_F_Darbosaugossan33IsViso" localSheetId="3">'Forma 4'!$E$160</definedName>
    <definedName name="VAS073_F_Darbosaugossan341NuotekuSurinkimas" localSheetId="3">'Forma 4'!$J$160</definedName>
    <definedName name="VAS073_F_Darbosaugossan342NuotekuValymas" localSheetId="3">'Forma 4'!$K$160</definedName>
    <definedName name="VAS073_F_Darbosaugossan343NuotekuDumblo" localSheetId="3">'Forma 4'!$L$160</definedName>
    <definedName name="VAS073_F_Darbosaugossan34IsViso" localSheetId="3">'Forma 4'!$I$160</definedName>
    <definedName name="VAS073_F_Darbosaugossan35PavirsiniuNuoteku" localSheetId="3">'Forma 4'!$M$160</definedName>
    <definedName name="VAS073_F_Darbosaugossan36KitosReguliuojamosios" localSheetId="3">'Forma 4'!$N$160</definedName>
    <definedName name="VAS073_F_Darbosaugossan37KitosVeiklos" localSheetId="3">'Forma 4'!$Q$160</definedName>
    <definedName name="VAS073_F_Darbosaugossan3Apskaitosveikla1" localSheetId="3">'Forma 4'!$O$160</definedName>
    <definedName name="VAS073_F_Darbosaugossan3Kitareguliuoja1" localSheetId="3">'Forma 4'!$P$160</definedName>
    <definedName name="VAS073_F_Darbosaugossan41IS" localSheetId="3">'Forma 4'!$D$204</definedName>
    <definedName name="VAS073_F_Darbosaugossan431GeriamojoVandens" localSheetId="3">'Forma 4'!$F$204</definedName>
    <definedName name="VAS073_F_Darbosaugossan432GeriamojoVandens" localSheetId="3">'Forma 4'!$G$204</definedName>
    <definedName name="VAS073_F_Darbosaugossan433GeriamojoVandens" localSheetId="3">'Forma 4'!$H$204</definedName>
    <definedName name="VAS073_F_Darbosaugossan43IsViso" localSheetId="3">'Forma 4'!$E$204</definedName>
    <definedName name="VAS073_F_Darbosaugossan441NuotekuSurinkimas" localSheetId="3">'Forma 4'!$J$204</definedName>
    <definedName name="VAS073_F_Darbosaugossan442NuotekuValymas" localSheetId="3">'Forma 4'!$K$204</definedName>
    <definedName name="VAS073_F_Darbosaugossan443NuotekuDumblo" localSheetId="3">'Forma 4'!$L$204</definedName>
    <definedName name="VAS073_F_Darbosaugossan44IsViso" localSheetId="3">'Forma 4'!$I$204</definedName>
    <definedName name="VAS073_F_Darbosaugossan45PavirsiniuNuoteku" localSheetId="3">'Forma 4'!$M$204</definedName>
    <definedName name="VAS073_F_Darbosaugossan46KitosReguliuojamosios" localSheetId="3">'Forma 4'!$N$204</definedName>
    <definedName name="VAS073_F_Darbosaugossan47KitosVeiklos" localSheetId="3">'Forma 4'!$Q$204</definedName>
    <definedName name="VAS073_F_Darbosaugossan4Apskaitosveikla1" localSheetId="3">'Forma 4'!$O$204</definedName>
    <definedName name="VAS073_F_Darbosaugossan4Kitareguliuoja1" localSheetId="3">'Forma 4'!$P$204</definedName>
    <definedName name="VAS073_F_Darbouzmokesci11IS" localSheetId="3">'Forma 4'!$D$21</definedName>
    <definedName name="VAS073_F_Darbouzmokesci131GeriamojoVandens" localSheetId="3">'Forma 4'!$F$21</definedName>
    <definedName name="VAS073_F_Darbouzmokesci132GeriamojoVandens" localSheetId="3">'Forma 4'!$G$21</definedName>
    <definedName name="VAS073_F_Darbouzmokesci133GeriamojoVandens" localSheetId="3">'Forma 4'!$H$21</definedName>
    <definedName name="VAS073_F_Darbouzmokesci13IsViso" localSheetId="3">'Forma 4'!$E$21</definedName>
    <definedName name="VAS073_F_Darbouzmokesci141NuotekuSurinkimas" localSheetId="3">'Forma 4'!$J$21</definedName>
    <definedName name="VAS073_F_Darbouzmokesci142NuotekuValymas" localSheetId="3">'Forma 4'!$K$21</definedName>
    <definedName name="VAS073_F_Darbouzmokesci143NuotekuDumblo" localSheetId="3">'Forma 4'!$L$21</definedName>
    <definedName name="VAS073_F_Darbouzmokesci14IsViso" localSheetId="3">'Forma 4'!$I$21</definedName>
    <definedName name="VAS073_F_Darbouzmokesci15PavirsiniuNuoteku" localSheetId="3">'Forma 4'!$M$21</definedName>
    <definedName name="VAS073_F_Darbouzmokesci16KitosReguliuojamosios" localSheetId="3">'Forma 4'!$N$21</definedName>
    <definedName name="VAS073_F_Darbouzmokesci17KitosVeiklos" localSheetId="3">'Forma 4'!$Q$21</definedName>
    <definedName name="VAS073_F_Darbouzmokesci1Apskaitosveikla1" localSheetId="3">'Forma 4'!$O$21</definedName>
    <definedName name="VAS073_F_Darbouzmokesci1Kitareguliuoja1" localSheetId="3">'Forma 4'!$P$21</definedName>
    <definedName name="VAS073_F_Darbouzmokesci21IS" localSheetId="3">'Forma 4'!$D$53</definedName>
    <definedName name="VAS073_F_Darbouzmokesci231GeriamojoVandens" localSheetId="3">'Forma 4'!$F$53</definedName>
    <definedName name="VAS073_F_Darbouzmokesci232GeriamojoVandens" localSheetId="3">'Forma 4'!$G$53</definedName>
    <definedName name="VAS073_F_Darbouzmokesci233GeriamojoVandens" localSheetId="3">'Forma 4'!$H$53</definedName>
    <definedName name="VAS073_F_Darbouzmokesci23IsViso" localSheetId="3">'Forma 4'!$E$53</definedName>
    <definedName name="VAS073_F_Darbouzmokesci241NuotekuSurinkimas" localSheetId="3">'Forma 4'!$J$53</definedName>
    <definedName name="VAS073_F_Darbouzmokesci242NuotekuValymas" localSheetId="3">'Forma 4'!$K$53</definedName>
    <definedName name="VAS073_F_Darbouzmokesci243NuotekuDumblo" localSheetId="3">'Forma 4'!$L$53</definedName>
    <definedName name="VAS073_F_Darbouzmokesci24IsViso" localSheetId="3">'Forma 4'!$I$53</definedName>
    <definedName name="VAS073_F_Darbouzmokesci25PavirsiniuNuoteku" localSheetId="3">'Forma 4'!$M$53</definedName>
    <definedName name="VAS073_F_Darbouzmokesci26KitosReguliuojamosios" localSheetId="3">'Forma 4'!$N$53</definedName>
    <definedName name="VAS073_F_Darbouzmokesci27KitosVeiklos" localSheetId="3">'Forma 4'!$Q$53</definedName>
    <definedName name="VAS073_F_Darbouzmokesci2Apskaitosveikla1" localSheetId="3">'Forma 4'!$O$53</definedName>
    <definedName name="VAS073_F_Darbouzmokesci2Kitareguliuoja1" localSheetId="3">'Forma 4'!$P$53</definedName>
    <definedName name="VAS073_F_Darbouzmokesci31IS" localSheetId="3">'Forma 4'!$D$107</definedName>
    <definedName name="VAS073_F_Darbouzmokesci331GeriamojoVandens" localSheetId="3">'Forma 4'!$F$107</definedName>
    <definedName name="VAS073_F_Darbouzmokesci332GeriamojoVandens" localSheetId="3">'Forma 4'!$G$107</definedName>
    <definedName name="VAS073_F_Darbouzmokesci333GeriamojoVandens" localSheetId="3">'Forma 4'!$H$107</definedName>
    <definedName name="VAS073_F_Darbouzmokesci33IsViso" localSheetId="3">'Forma 4'!$E$107</definedName>
    <definedName name="VAS073_F_Darbouzmokesci341NuotekuSurinkimas" localSheetId="3">'Forma 4'!$J$107</definedName>
    <definedName name="VAS073_F_Darbouzmokesci342NuotekuValymas" localSheetId="3">'Forma 4'!$K$107</definedName>
    <definedName name="VAS073_F_Darbouzmokesci343NuotekuDumblo" localSheetId="3">'Forma 4'!$L$107</definedName>
    <definedName name="VAS073_F_Darbouzmokesci34IsViso" localSheetId="3">'Forma 4'!$I$107</definedName>
    <definedName name="VAS073_F_Darbouzmokesci35PavirsiniuNuoteku" localSheetId="3">'Forma 4'!$M$107</definedName>
    <definedName name="VAS073_F_Darbouzmokesci36KitosReguliuojamosios" localSheetId="3">'Forma 4'!$N$107</definedName>
    <definedName name="VAS073_F_Darbouzmokesci37KitosVeiklos" localSheetId="3">'Forma 4'!$Q$107</definedName>
    <definedName name="VAS073_F_Darbouzmokesci3Apskaitosveikla1" localSheetId="3">'Forma 4'!$O$107</definedName>
    <definedName name="VAS073_F_Darbouzmokesci3Kitareguliuoja1" localSheetId="3">'Forma 4'!$P$107</definedName>
    <definedName name="VAS073_F_Darbouzmokesci41IS" localSheetId="3">'Forma 4'!$D$158</definedName>
    <definedName name="VAS073_F_Darbouzmokesci431GeriamojoVandens" localSheetId="3">'Forma 4'!$F$158</definedName>
    <definedName name="VAS073_F_Darbouzmokesci432GeriamojoVandens" localSheetId="3">'Forma 4'!$G$158</definedName>
    <definedName name="VAS073_F_Darbouzmokesci433GeriamojoVandens" localSheetId="3">'Forma 4'!$H$158</definedName>
    <definedName name="VAS073_F_Darbouzmokesci43IsViso" localSheetId="3">'Forma 4'!$E$158</definedName>
    <definedName name="VAS073_F_Darbouzmokesci441NuotekuSurinkimas" localSheetId="3">'Forma 4'!$J$158</definedName>
    <definedName name="VAS073_F_Darbouzmokesci442NuotekuValymas" localSheetId="3">'Forma 4'!$K$158</definedName>
    <definedName name="VAS073_F_Darbouzmokesci443NuotekuDumblo" localSheetId="3">'Forma 4'!$L$158</definedName>
    <definedName name="VAS073_F_Darbouzmokesci44IsViso" localSheetId="3">'Forma 4'!$I$158</definedName>
    <definedName name="VAS073_F_Darbouzmokesci45PavirsiniuNuoteku" localSheetId="3">'Forma 4'!$M$158</definedName>
    <definedName name="VAS073_F_Darbouzmokesci46KitosReguliuojamosios" localSheetId="3">'Forma 4'!$N$158</definedName>
    <definedName name="VAS073_F_Darbouzmokesci47KitosVeiklos" localSheetId="3">'Forma 4'!$Q$158</definedName>
    <definedName name="VAS073_F_Darbouzmokesci4Apskaitosveikla1" localSheetId="3">'Forma 4'!$O$158</definedName>
    <definedName name="VAS073_F_Darbouzmokesci4Kitareguliuoja1" localSheetId="3">'Forma 4'!$P$158</definedName>
    <definedName name="VAS073_F_Darbouzmokesci51IS" localSheetId="3">'Forma 4'!$D$202</definedName>
    <definedName name="VAS073_F_Darbouzmokesci531GeriamojoVandens" localSheetId="3">'Forma 4'!$F$202</definedName>
    <definedName name="VAS073_F_Darbouzmokesci532GeriamojoVandens" localSheetId="3">'Forma 4'!$G$202</definedName>
    <definedName name="VAS073_F_Darbouzmokesci533GeriamojoVandens" localSheetId="3">'Forma 4'!$H$202</definedName>
    <definedName name="VAS073_F_Darbouzmokesci53IsViso" localSheetId="3">'Forma 4'!$E$202</definedName>
    <definedName name="VAS073_F_Darbouzmokesci541NuotekuSurinkimas" localSheetId="3">'Forma 4'!$J$202</definedName>
    <definedName name="VAS073_F_Darbouzmokesci542NuotekuValymas" localSheetId="3">'Forma 4'!$K$202</definedName>
    <definedName name="VAS073_F_Darbouzmokesci543NuotekuDumblo" localSheetId="3">'Forma 4'!$L$202</definedName>
    <definedName name="VAS073_F_Darbouzmokesci54IsViso" localSheetId="3">'Forma 4'!$I$202</definedName>
    <definedName name="VAS073_F_Darbouzmokesci55PavirsiniuNuoteku" localSheetId="3">'Forma 4'!$M$202</definedName>
    <definedName name="VAS073_F_Darbouzmokesci56KitosReguliuojamosios" localSheetId="3">'Forma 4'!$N$202</definedName>
    <definedName name="VAS073_F_Darbouzmokesci57KitosVeiklos" localSheetId="3">'Forma 4'!$Q$202</definedName>
    <definedName name="VAS073_F_Darbouzmokesci5Apskaitosveikla1" localSheetId="3">'Forma 4'!$O$202</definedName>
    <definedName name="VAS073_F_Darbouzmokesci5Kitareguliuoja1" localSheetId="3">'Forma 4'!$P$202</definedName>
    <definedName name="VAS073_F_Draudimosanaud11IS" localSheetId="3">'Forma 4'!$D$84</definedName>
    <definedName name="VAS073_F_Draudimosanaud131GeriamojoVandens" localSheetId="3">'Forma 4'!$F$84</definedName>
    <definedName name="VAS073_F_Draudimosanaud132GeriamojoVandens" localSheetId="3">'Forma 4'!$G$84</definedName>
    <definedName name="VAS073_F_Draudimosanaud133GeriamojoVandens" localSheetId="3">'Forma 4'!$H$84</definedName>
    <definedName name="VAS073_F_Draudimosanaud13IsViso" localSheetId="3">'Forma 4'!$E$84</definedName>
    <definedName name="VAS073_F_Draudimosanaud141NuotekuSurinkimas" localSheetId="3">'Forma 4'!$J$84</definedName>
    <definedName name="VAS073_F_Draudimosanaud142NuotekuValymas" localSheetId="3">'Forma 4'!$K$84</definedName>
    <definedName name="VAS073_F_Draudimosanaud143NuotekuDumblo" localSheetId="3">'Forma 4'!$L$84</definedName>
    <definedName name="VAS073_F_Draudimosanaud14IsViso" localSheetId="3">'Forma 4'!$I$84</definedName>
    <definedName name="VAS073_F_Draudimosanaud15PavirsiniuNuoteku" localSheetId="3">'Forma 4'!$M$84</definedName>
    <definedName name="VAS073_F_Draudimosanaud16KitosReguliuojamosios" localSheetId="3">'Forma 4'!$N$84</definedName>
    <definedName name="VAS073_F_Draudimosanaud17KitosVeiklos" localSheetId="3">'Forma 4'!$Q$84</definedName>
    <definedName name="VAS073_F_Draudimosanaud1Apskaitosveikla1" localSheetId="3">'Forma 4'!$O$84</definedName>
    <definedName name="VAS073_F_Draudimosanaud1Kitareguliuoja1" localSheetId="3">'Forma 4'!$P$84</definedName>
    <definedName name="VAS073_F_Draudimosanaud21IS" localSheetId="3">'Forma 4'!$D$136</definedName>
    <definedName name="VAS073_F_Draudimosanaud231GeriamojoVandens" localSheetId="3">'Forma 4'!$F$136</definedName>
    <definedName name="VAS073_F_Draudimosanaud232GeriamojoVandens" localSheetId="3">'Forma 4'!$G$136</definedName>
    <definedName name="VAS073_F_Draudimosanaud233GeriamojoVandens" localSheetId="3">'Forma 4'!$H$136</definedName>
    <definedName name="VAS073_F_Draudimosanaud23IsViso" localSheetId="3">'Forma 4'!$E$136</definedName>
    <definedName name="VAS073_F_Draudimosanaud241NuotekuSurinkimas" localSheetId="3">'Forma 4'!$J$136</definedName>
    <definedName name="VAS073_F_Draudimosanaud242NuotekuValymas" localSheetId="3">'Forma 4'!$K$136</definedName>
    <definedName name="VAS073_F_Draudimosanaud243NuotekuDumblo" localSheetId="3">'Forma 4'!$L$136</definedName>
    <definedName name="VAS073_F_Draudimosanaud24IsViso" localSheetId="3">'Forma 4'!$I$136</definedName>
    <definedName name="VAS073_F_Draudimosanaud25PavirsiniuNuoteku" localSheetId="3">'Forma 4'!$M$136</definedName>
    <definedName name="VAS073_F_Draudimosanaud26KitosReguliuojamosios" localSheetId="3">'Forma 4'!$N$136</definedName>
    <definedName name="VAS073_F_Draudimosanaud27KitosVeiklos" localSheetId="3">'Forma 4'!$Q$136</definedName>
    <definedName name="VAS073_F_Draudimosanaud2Apskaitosveikla1" localSheetId="3">'Forma 4'!$O$136</definedName>
    <definedName name="VAS073_F_Draudimosanaud2Kitareguliuoja1" localSheetId="3">'Forma 4'!$P$136</definedName>
    <definedName name="VAS073_F_Draudimosanaud31IS" localSheetId="3">'Forma 4'!$D$232</definedName>
    <definedName name="VAS073_F_Draudimosanaud331GeriamojoVandens" localSheetId="3">'Forma 4'!$F$232</definedName>
    <definedName name="VAS073_F_Draudimosanaud332GeriamojoVandens" localSheetId="3">'Forma 4'!$G$232</definedName>
    <definedName name="VAS073_F_Draudimosanaud333GeriamojoVandens" localSheetId="3">'Forma 4'!$H$232</definedName>
    <definedName name="VAS073_F_Draudimosanaud33IsViso" localSheetId="3">'Forma 4'!$E$232</definedName>
    <definedName name="VAS073_F_Draudimosanaud341NuotekuSurinkimas" localSheetId="3">'Forma 4'!$J$232</definedName>
    <definedName name="VAS073_F_Draudimosanaud342NuotekuValymas" localSheetId="3">'Forma 4'!$K$232</definedName>
    <definedName name="VAS073_F_Draudimosanaud343NuotekuDumblo" localSheetId="3">'Forma 4'!$L$232</definedName>
    <definedName name="VAS073_F_Draudimosanaud34IsViso" localSheetId="3">'Forma 4'!$I$232</definedName>
    <definedName name="VAS073_F_Draudimosanaud35PavirsiniuNuoteku" localSheetId="3">'Forma 4'!$M$232</definedName>
    <definedName name="VAS073_F_Draudimosanaud36KitosReguliuojamosios" localSheetId="3">'Forma 4'!$N$232</definedName>
    <definedName name="VAS073_F_Draudimosanaud37KitosVeiklos" localSheetId="3">'Forma 4'!$Q$232</definedName>
    <definedName name="VAS073_F_Draudimosanaud3Apskaitosveikla1" localSheetId="3">'Forma 4'!$O$232</definedName>
    <definedName name="VAS073_F_Draudimosanaud3Kitareguliuoja1" localSheetId="3">'Forma 4'!$P$232</definedName>
    <definedName name="VAS073_F_Dumblotvarkymo11IS" localSheetId="3">'Forma 4'!$D$33</definedName>
    <definedName name="VAS073_F_Dumblotvarkymo131GeriamojoVandens" localSheetId="3">'Forma 4'!$F$33</definedName>
    <definedName name="VAS073_F_Dumblotvarkymo132GeriamojoVandens" localSheetId="3">'Forma 4'!$G$33</definedName>
    <definedName name="VAS073_F_Dumblotvarkymo133GeriamojoVandens" localSheetId="3">'Forma 4'!$H$33</definedName>
    <definedName name="VAS073_F_Dumblotvarkymo13IsViso" localSheetId="3">'Forma 4'!$E$33</definedName>
    <definedName name="VAS073_F_Dumblotvarkymo141NuotekuSurinkimas" localSheetId="3">'Forma 4'!$J$33</definedName>
    <definedName name="VAS073_F_Dumblotvarkymo142NuotekuValymas" localSheetId="3">'Forma 4'!$K$33</definedName>
    <definedName name="VAS073_F_Dumblotvarkymo143NuotekuDumblo" localSheetId="3">'Forma 4'!$L$33</definedName>
    <definedName name="VAS073_F_Dumblotvarkymo14IsViso" localSheetId="3">'Forma 4'!$I$33</definedName>
    <definedName name="VAS073_F_Dumblotvarkymo15PavirsiniuNuoteku" localSheetId="3">'Forma 4'!$M$33</definedName>
    <definedName name="VAS073_F_Dumblotvarkymo16KitosReguliuojamosios" localSheetId="3">'Forma 4'!$N$33</definedName>
    <definedName name="VAS073_F_Dumblotvarkymo17KitosVeiklos" localSheetId="3">'Forma 4'!$Q$33</definedName>
    <definedName name="VAS073_F_Dumblotvarkymo1Apskaitosveikla1" localSheetId="3">'Forma 4'!$O$33</definedName>
    <definedName name="VAS073_F_Dumblotvarkymo1Kitareguliuoja1" localSheetId="3">'Forma 4'!$P$33</definedName>
    <definedName name="VAS073_F_Einamojoremont11IS" localSheetId="3">'Forma 4'!$D$16</definedName>
    <definedName name="VAS073_F_Einamojoremont131GeriamojoVandens" localSheetId="3">'Forma 4'!$F$16</definedName>
    <definedName name="VAS073_F_Einamojoremont132GeriamojoVandens" localSheetId="3">'Forma 4'!$G$16</definedName>
    <definedName name="VAS073_F_Einamojoremont133GeriamojoVandens" localSheetId="3">'Forma 4'!$H$16</definedName>
    <definedName name="VAS073_F_Einamojoremont13IsViso" localSheetId="3">'Forma 4'!$E$16</definedName>
    <definedName name="VAS073_F_Einamojoremont141NuotekuSurinkimas" localSheetId="3">'Forma 4'!$J$16</definedName>
    <definedName name="VAS073_F_Einamojoremont142NuotekuValymas" localSheetId="3">'Forma 4'!$K$16</definedName>
    <definedName name="VAS073_F_Einamojoremont143NuotekuDumblo" localSheetId="3">'Forma 4'!$L$16</definedName>
    <definedName name="VAS073_F_Einamojoremont14IsViso" localSheetId="3">'Forma 4'!$I$16</definedName>
    <definedName name="VAS073_F_Einamojoremont15PavirsiniuNuoteku" localSheetId="3">'Forma 4'!$M$16</definedName>
    <definedName name="VAS073_F_Einamojoremont16KitosReguliuojamosios" localSheetId="3">'Forma 4'!$N$16</definedName>
    <definedName name="VAS073_F_Einamojoremont17KitosVeiklos" localSheetId="3">'Forma 4'!$Q$16</definedName>
    <definedName name="VAS073_F_Einamojoremont1Apskaitosveikla1" localSheetId="3">'Forma 4'!$O$16</definedName>
    <definedName name="VAS073_F_Einamojoremont1Kitareguliuoja1" localSheetId="3">'Forma 4'!$P$16</definedName>
    <definedName name="VAS073_F_Einamojoremont21IS" localSheetId="3">'Forma 4'!$D$45</definedName>
    <definedName name="VAS073_F_Einamojoremont231GeriamojoVandens" localSheetId="3">'Forma 4'!$F$45</definedName>
    <definedName name="VAS073_F_Einamojoremont232GeriamojoVandens" localSheetId="3">'Forma 4'!$G$45</definedName>
    <definedName name="VAS073_F_Einamojoremont233GeriamojoVandens" localSheetId="3">'Forma 4'!$H$45</definedName>
    <definedName name="VAS073_F_Einamojoremont23IsViso" localSheetId="3">'Forma 4'!$E$45</definedName>
    <definedName name="VAS073_F_Einamojoremont241NuotekuSurinkimas" localSheetId="3">'Forma 4'!$J$45</definedName>
    <definedName name="VAS073_F_Einamojoremont242NuotekuValymas" localSheetId="3">'Forma 4'!$K$45</definedName>
    <definedName name="VAS073_F_Einamojoremont243NuotekuDumblo" localSheetId="3">'Forma 4'!$L$45</definedName>
    <definedName name="VAS073_F_Einamojoremont24IsViso" localSheetId="3">'Forma 4'!$I$45</definedName>
    <definedName name="VAS073_F_Einamojoremont25PavirsiniuNuoteku" localSheetId="3">'Forma 4'!$M$45</definedName>
    <definedName name="VAS073_F_Einamojoremont26KitosReguliuojamosios" localSheetId="3">'Forma 4'!$N$45</definedName>
    <definedName name="VAS073_F_Einamojoremont27KitosVeiklos" localSheetId="3">'Forma 4'!$Q$45</definedName>
    <definedName name="VAS073_F_Einamojoremont2Apskaitosveikla1" localSheetId="3">'Forma 4'!$O$45</definedName>
    <definedName name="VAS073_F_Einamojoremont2Kitareguliuoja1" localSheetId="3">'Forma 4'!$P$45</definedName>
    <definedName name="VAS073_F_Einamojoremont31IS" localSheetId="3">'Forma 4'!$D$99</definedName>
    <definedName name="VAS073_F_Einamojoremont331GeriamojoVandens" localSheetId="3">'Forma 4'!$F$99</definedName>
    <definedName name="VAS073_F_Einamojoremont332GeriamojoVandens" localSheetId="3">'Forma 4'!$G$99</definedName>
    <definedName name="VAS073_F_Einamojoremont333GeriamojoVandens" localSheetId="3">'Forma 4'!$H$99</definedName>
    <definedName name="VAS073_F_Einamojoremont33IsViso" localSheetId="3">'Forma 4'!$E$99</definedName>
    <definedName name="VAS073_F_Einamojoremont341NuotekuSurinkimas" localSheetId="3">'Forma 4'!$J$99</definedName>
    <definedName name="VAS073_F_Einamojoremont342NuotekuValymas" localSheetId="3">'Forma 4'!$K$99</definedName>
    <definedName name="VAS073_F_Einamojoremont343NuotekuDumblo" localSheetId="3">'Forma 4'!$L$99</definedName>
    <definedName name="VAS073_F_Einamojoremont34IsViso" localSheetId="3">'Forma 4'!$I$99</definedName>
    <definedName name="VAS073_F_Einamojoremont35PavirsiniuNuoteku" localSheetId="3">'Forma 4'!$M$99</definedName>
    <definedName name="VAS073_F_Einamojoremont36KitosReguliuojamosios" localSheetId="3">'Forma 4'!$N$99</definedName>
    <definedName name="VAS073_F_Einamojoremont37KitosVeiklos" localSheetId="3">'Forma 4'!$Q$99</definedName>
    <definedName name="VAS073_F_Einamojoremont3Apskaitosveikla1" localSheetId="3">'Forma 4'!$O$99</definedName>
    <definedName name="VAS073_F_Einamojoremont3Kitareguliuoja1" localSheetId="3">'Forma 4'!$P$99</definedName>
    <definedName name="VAS073_F_Einamojoremont41IS" localSheetId="3">'Forma 4'!$D$194</definedName>
    <definedName name="VAS073_F_Einamojoremont431GeriamojoVandens" localSheetId="3">'Forma 4'!$F$194</definedName>
    <definedName name="VAS073_F_Einamojoremont432GeriamojoVandens" localSheetId="3">'Forma 4'!$G$194</definedName>
    <definedName name="VAS073_F_Einamojoremont433GeriamojoVandens" localSheetId="3">'Forma 4'!$H$194</definedName>
    <definedName name="VAS073_F_Einamojoremont43IsViso" localSheetId="3">'Forma 4'!$E$194</definedName>
    <definedName name="VAS073_F_Einamojoremont441NuotekuSurinkimas" localSheetId="3">'Forma 4'!$J$194</definedName>
    <definedName name="VAS073_F_Einamojoremont442NuotekuValymas" localSheetId="3">'Forma 4'!$K$194</definedName>
    <definedName name="VAS073_F_Einamojoremont443NuotekuDumblo" localSheetId="3">'Forma 4'!$L$194</definedName>
    <definedName name="VAS073_F_Einamojoremont44IsViso" localSheetId="3">'Forma 4'!$I$194</definedName>
    <definedName name="VAS073_F_Einamojoremont45PavirsiniuNuoteku" localSheetId="3">'Forma 4'!$M$194</definedName>
    <definedName name="VAS073_F_Einamojoremont46KitosReguliuojamosios" localSheetId="3">'Forma 4'!$N$194</definedName>
    <definedName name="VAS073_F_Einamojoremont47KitosVeiklos" localSheetId="3">'Forma 4'!$Q$194</definedName>
    <definedName name="VAS073_F_Einamojoremont4Apskaitosveikla1" localSheetId="3">'Forma 4'!$O$194</definedName>
    <definedName name="VAS073_F_Einamojoremont4Kitareguliuoja1" localSheetId="3">'Forma 4'!$P$194</definedName>
    <definedName name="VAS073_F_Elektrosenergi11IS" localSheetId="3">'Forma 4'!$D$13</definedName>
    <definedName name="VAS073_F_Elektrosenergi131GeriamojoVandens" localSheetId="3">'Forma 4'!$F$13</definedName>
    <definedName name="VAS073_F_Elektrosenergi132GeriamojoVandens" localSheetId="3">'Forma 4'!$G$13</definedName>
    <definedName name="VAS073_F_Elektrosenergi133GeriamojoVandens" localSheetId="3">'Forma 4'!$H$13</definedName>
    <definedName name="VAS073_F_Elektrosenergi13IsViso" localSheetId="3">'Forma 4'!$E$13</definedName>
    <definedName name="VAS073_F_Elektrosenergi141NuotekuSurinkimas" localSheetId="3">'Forma 4'!$J$13</definedName>
    <definedName name="VAS073_F_Elektrosenergi142NuotekuValymas" localSheetId="3">'Forma 4'!$K$13</definedName>
    <definedName name="VAS073_F_Elektrosenergi143NuotekuDumblo" localSheetId="3">'Forma 4'!$L$13</definedName>
    <definedName name="VAS073_F_Elektrosenergi14IsViso" localSheetId="3">'Forma 4'!$I$13</definedName>
    <definedName name="VAS073_F_Elektrosenergi15PavirsiniuNuoteku" localSheetId="3">'Forma 4'!$M$13</definedName>
    <definedName name="VAS073_F_Elektrosenergi16KitosReguliuojamosios" localSheetId="3">'Forma 4'!$N$13</definedName>
    <definedName name="VAS073_F_Elektrosenergi17KitosVeiklos" localSheetId="3">'Forma 4'!$Q$13</definedName>
    <definedName name="VAS073_F_Elektrosenergi1Apskaitosveikla1" localSheetId="3">'Forma 4'!$O$13</definedName>
    <definedName name="VAS073_F_Elektrosenergi1Kitareguliuoja1" localSheetId="3">'Forma 4'!$P$13</definedName>
    <definedName name="VAS073_F_Elektrosenergi21IS" localSheetId="3">'Forma 4'!$D$14</definedName>
    <definedName name="VAS073_F_Elektrosenergi231GeriamojoVandens" localSheetId="3">'Forma 4'!$F$14</definedName>
    <definedName name="VAS073_F_Elektrosenergi232GeriamojoVandens" localSheetId="3">'Forma 4'!$G$14</definedName>
    <definedName name="VAS073_F_Elektrosenergi233GeriamojoVandens" localSheetId="3">'Forma 4'!$H$14</definedName>
    <definedName name="VAS073_F_Elektrosenergi23IsViso" localSheetId="3">'Forma 4'!$E$14</definedName>
    <definedName name="VAS073_F_Elektrosenergi241NuotekuSurinkimas" localSheetId="3">'Forma 4'!$J$14</definedName>
    <definedName name="VAS073_F_Elektrosenergi242NuotekuValymas" localSheetId="3">'Forma 4'!$K$14</definedName>
    <definedName name="VAS073_F_Elektrosenergi243NuotekuDumblo" localSheetId="3">'Forma 4'!$L$14</definedName>
    <definedName name="VAS073_F_Elektrosenergi24IsViso" localSheetId="3">'Forma 4'!$I$14</definedName>
    <definedName name="VAS073_F_Elektrosenergi25PavirsiniuNuoteku" localSheetId="3">'Forma 4'!$M$14</definedName>
    <definedName name="VAS073_F_Elektrosenergi26KitosReguliuojamosios" localSheetId="3">'Forma 4'!$N$14</definedName>
    <definedName name="VAS073_F_Elektrosenergi27KitosVeiklos" localSheetId="3">'Forma 4'!$Q$14</definedName>
    <definedName name="VAS073_F_Elektrosenergi2Apskaitosveikla1" localSheetId="3">'Forma 4'!$O$14</definedName>
    <definedName name="VAS073_F_Elektrosenergi2Kitareguliuoja1" localSheetId="3">'Forma 4'!$P$14</definedName>
    <definedName name="VAS073_F_Elektrosenergi31IS" localSheetId="3">'Forma 4'!$D$34</definedName>
    <definedName name="VAS073_F_Elektrosenergi331GeriamojoVandens" localSheetId="3">'Forma 4'!$F$34</definedName>
    <definedName name="VAS073_F_Elektrosenergi332GeriamojoVandens" localSheetId="3">'Forma 4'!$G$34</definedName>
    <definedName name="VAS073_F_Elektrosenergi333GeriamojoVandens" localSheetId="3">'Forma 4'!$H$34</definedName>
    <definedName name="VAS073_F_Elektrosenergi33IsViso" localSheetId="3">'Forma 4'!$E$34</definedName>
    <definedName name="VAS073_F_Elektrosenergi341NuotekuSurinkimas" localSheetId="3">'Forma 4'!$J$34</definedName>
    <definedName name="VAS073_F_Elektrosenergi342NuotekuValymas" localSheetId="3">'Forma 4'!$K$34</definedName>
    <definedName name="VAS073_F_Elektrosenergi343NuotekuDumblo" localSheetId="3">'Forma 4'!$L$34</definedName>
    <definedName name="VAS073_F_Elektrosenergi34IsViso" localSheetId="3">'Forma 4'!$I$34</definedName>
    <definedName name="VAS073_F_Elektrosenergi35PavirsiniuNuoteku" localSheetId="3">'Forma 4'!$M$34</definedName>
    <definedName name="VAS073_F_Elektrosenergi36KitosReguliuojamosios" localSheetId="3">'Forma 4'!$N$34</definedName>
    <definedName name="VAS073_F_Elektrosenergi37KitosVeiklos" localSheetId="3">'Forma 4'!$Q$34</definedName>
    <definedName name="VAS073_F_Elektrosenergi3Apskaitosveikla1" localSheetId="3">'Forma 4'!$O$34</definedName>
    <definedName name="VAS073_F_Elektrosenergi3Kitareguliuoja1" localSheetId="3">'Forma 4'!$P$34</definedName>
    <definedName name="VAS073_F_Elektrosenergi41IS" localSheetId="3">'Forma 4'!$D$35</definedName>
    <definedName name="VAS073_F_Elektrosenergi431GeriamojoVandens" localSheetId="3">'Forma 4'!$F$35</definedName>
    <definedName name="VAS073_F_Elektrosenergi432GeriamojoVandens" localSheetId="3">'Forma 4'!$G$35</definedName>
    <definedName name="VAS073_F_Elektrosenergi433GeriamojoVandens" localSheetId="3">'Forma 4'!$H$35</definedName>
    <definedName name="VAS073_F_Elektrosenergi43IsViso" localSheetId="3">'Forma 4'!$E$35</definedName>
    <definedName name="VAS073_F_Elektrosenergi441NuotekuSurinkimas" localSheetId="3">'Forma 4'!$J$35</definedName>
    <definedName name="VAS073_F_Elektrosenergi442NuotekuValymas" localSheetId="3">'Forma 4'!$K$35</definedName>
    <definedName name="VAS073_F_Elektrosenergi443NuotekuDumblo" localSheetId="3">'Forma 4'!$L$35</definedName>
    <definedName name="VAS073_F_Elektrosenergi44IsViso" localSheetId="3">'Forma 4'!$I$35</definedName>
    <definedName name="VAS073_F_Elektrosenergi45PavirsiniuNuoteku" localSheetId="3">'Forma 4'!$M$35</definedName>
    <definedName name="VAS073_F_Elektrosenergi46KitosReguliuojamosios" localSheetId="3">'Forma 4'!$N$35</definedName>
    <definedName name="VAS073_F_Elektrosenergi47KitosVeiklos" localSheetId="3">'Forma 4'!$Q$35</definedName>
    <definedName name="VAS073_F_Elektrosenergi4Apskaitosveikla1" localSheetId="3">'Forma 4'!$O$35</definedName>
    <definedName name="VAS073_F_Elektrosenergi4Kitareguliuoja1" localSheetId="3">'Forma 4'!$P$35</definedName>
    <definedName name="VAS073_F_Elektrosenergi51IS" localSheetId="3">'Forma 4'!$D$91</definedName>
    <definedName name="VAS073_F_Elektrosenergi531GeriamojoVandens" localSheetId="3">'Forma 4'!$F$91</definedName>
    <definedName name="VAS073_F_Elektrosenergi532GeriamojoVandens" localSheetId="3">'Forma 4'!$G$91</definedName>
    <definedName name="VAS073_F_Elektrosenergi533GeriamojoVandens" localSheetId="3">'Forma 4'!$H$91</definedName>
    <definedName name="VAS073_F_Elektrosenergi53IsViso" localSheetId="3">'Forma 4'!$E$91</definedName>
    <definedName name="VAS073_F_Elektrosenergi541NuotekuSurinkimas" localSheetId="3">'Forma 4'!$J$91</definedName>
    <definedName name="VAS073_F_Elektrosenergi542NuotekuValymas" localSheetId="3">'Forma 4'!$K$91</definedName>
    <definedName name="VAS073_F_Elektrosenergi543NuotekuDumblo" localSheetId="3">'Forma 4'!$L$91</definedName>
    <definedName name="VAS073_F_Elektrosenergi54IsViso" localSheetId="3">'Forma 4'!$I$91</definedName>
    <definedName name="VAS073_F_Elektrosenergi55PavirsiniuNuoteku" localSheetId="3">'Forma 4'!$M$91</definedName>
    <definedName name="VAS073_F_Elektrosenergi56KitosReguliuojamosios" localSheetId="3">'Forma 4'!$N$91</definedName>
    <definedName name="VAS073_F_Elektrosenergi57KitosVeiklos" localSheetId="3">'Forma 4'!$Q$91</definedName>
    <definedName name="VAS073_F_Elektrosenergi5Apskaitosveikla1" localSheetId="3">'Forma 4'!$O$91</definedName>
    <definedName name="VAS073_F_Elektrosenergi5Kitareguliuoja1" localSheetId="3">'Forma 4'!$P$91</definedName>
    <definedName name="VAS073_F_Elektrosenergi61IS" localSheetId="3">'Forma 4'!$D$92</definedName>
    <definedName name="VAS073_F_Elektrosenergi631GeriamojoVandens" localSheetId="3">'Forma 4'!$F$92</definedName>
    <definedName name="VAS073_F_Elektrosenergi632GeriamojoVandens" localSheetId="3">'Forma 4'!$G$92</definedName>
    <definedName name="VAS073_F_Elektrosenergi633GeriamojoVandens" localSheetId="3">'Forma 4'!$H$92</definedName>
    <definedName name="VAS073_F_Elektrosenergi63IsViso" localSheetId="3">'Forma 4'!$E$92</definedName>
    <definedName name="VAS073_F_Elektrosenergi641NuotekuSurinkimas" localSheetId="3">'Forma 4'!$J$92</definedName>
    <definedName name="VAS073_F_Elektrosenergi642NuotekuValymas" localSheetId="3">'Forma 4'!$K$92</definedName>
    <definedName name="VAS073_F_Elektrosenergi643NuotekuDumblo" localSheetId="3">'Forma 4'!$L$92</definedName>
    <definedName name="VAS073_F_Elektrosenergi64IsViso" localSheetId="3">'Forma 4'!$I$92</definedName>
    <definedName name="VAS073_F_Elektrosenergi65PavirsiniuNuoteku" localSheetId="3">'Forma 4'!$M$92</definedName>
    <definedName name="VAS073_F_Elektrosenergi66KitosReguliuojamosios" localSheetId="3">'Forma 4'!$N$92</definedName>
    <definedName name="VAS073_F_Elektrosenergi67KitosVeiklos" localSheetId="3">'Forma 4'!$Q$92</definedName>
    <definedName name="VAS073_F_Elektrosenergi6Apskaitosveikla1" localSheetId="3">'Forma 4'!$O$92</definedName>
    <definedName name="VAS073_F_Elektrosenergi6Kitareguliuoja1" localSheetId="3">'Forma 4'!$P$92</definedName>
    <definedName name="VAS073_F_Elektrosenergi71IS" localSheetId="3">'Forma 4'!$D$143</definedName>
    <definedName name="VAS073_F_Elektrosenergi731GeriamojoVandens" localSheetId="3">'Forma 4'!$F$143</definedName>
    <definedName name="VAS073_F_Elektrosenergi732GeriamojoVandens" localSheetId="3">'Forma 4'!$G$143</definedName>
    <definedName name="VAS073_F_Elektrosenergi733GeriamojoVandens" localSheetId="3">'Forma 4'!$H$143</definedName>
    <definedName name="VAS073_F_Elektrosenergi73IsViso" localSheetId="3">'Forma 4'!$E$143</definedName>
    <definedName name="VAS073_F_Elektrosenergi741NuotekuSurinkimas" localSheetId="3">'Forma 4'!$J$143</definedName>
    <definedName name="VAS073_F_Elektrosenergi742NuotekuValymas" localSheetId="3">'Forma 4'!$K$143</definedName>
    <definedName name="VAS073_F_Elektrosenergi743NuotekuDumblo" localSheetId="3">'Forma 4'!$L$143</definedName>
    <definedName name="VAS073_F_Elektrosenergi74IsViso" localSheetId="3">'Forma 4'!$I$143</definedName>
    <definedName name="VAS073_F_Elektrosenergi75PavirsiniuNuoteku" localSheetId="3">'Forma 4'!$M$143</definedName>
    <definedName name="VAS073_F_Elektrosenergi76KitosReguliuojamosios" localSheetId="3">'Forma 4'!$N$143</definedName>
    <definedName name="VAS073_F_Elektrosenergi77KitosVeiklos" localSheetId="3">'Forma 4'!$Q$143</definedName>
    <definedName name="VAS073_F_Elektrosenergi7Apskaitosveikla1" localSheetId="3">'Forma 4'!$O$143</definedName>
    <definedName name="VAS073_F_Elektrosenergi7Kitareguliuoja1" localSheetId="3">'Forma 4'!$P$143</definedName>
    <definedName name="VAS073_F_Elektrosenergi81IS" localSheetId="3">'Forma 4'!$D$187</definedName>
    <definedName name="VAS073_F_Elektrosenergi831GeriamojoVandens" localSheetId="3">'Forma 4'!$F$187</definedName>
    <definedName name="VAS073_F_Elektrosenergi832GeriamojoVandens" localSheetId="3">'Forma 4'!$G$187</definedName>
    <definedName name="VAS073_F_Elektrosenergi833GeriamojoVandens" localSheetId="3">'Forma 4'!$H$187</definedName>
    <definedName name="VAS073_F_Elektrosenergi83IsViso" localSheetId="3">'Forma 4'!$E$187</definedName>
    <definedName name="VAS073_F_Elektrosenergi841NuotekuSurinkimas" localSheetId="3">'Forma 4'!$J$187</definedName>
    <definedName name="VAS073_F_Elektrosenergi842NuotekuValymas" localSheetId="3">'Forma 4'!$K$187</definedName>
    <definedName name="VAS073_F_Elektrosenergi843NuotekuDumblo" localSheetId="3">'Forma 4'!$L$187</definedName>
    <definedName name="VAS073_F_Elektrosenergi84IsViso" localSheetId="3">'Forma 4'!$I$187</definedName>
    <definedName name="VAS073_F_Elektrosenergi85PavirsiniuNuoteku" localSheetId="3">'Forma 4'!$M$187</definedName>
    <definedName name="VAS073_F_Elektrosenergi86KitosReguliuojamosios" localSheetId="3">'Forma 4'!$N$187</definedName>
    <definedName name="VAS073_F_Elektrosenergi87KitosVeiklos" localSheetId="3">'Forma 4'!$Q$187</definedName>
    <definedName name="VAS073_F_Elektrosenergi8Apskaitosveikla1" localSheetId="3">'Forma 4'!$O$187</definedName>
    <definedName name="VAS073_F_Elektrosenergi8Kitareguliuoja1" localSheetId="3">'Forma 4'!$P$187</definedName>
    <definedName name="VAS073_F_Finansinessana11IS" localSheetId="3">'Forma 4'!$D$63</definedName>
    <definedName name="VAS073_F_Finansinessana131GeriamojoVandens" localSheetId="3">'Forma 4'!$F$63</definedName>
    <definedName name="VAS073_F_Finansinessana132GeriamojoVandens" localSheetId="3">'Forma 4'!$G$63</definedName>
    <definedName name="VAS073_F_Finansinessana133GeriamojoVandens" localSheetId="3">'Forma 4'!$H$63</definedName>
    <definedName name="VAS073_F_Finansinessana13IsViso" localSheetId="3">'Forma 4'!$E$63</definedName>
    <definedName name="VAS073_F_Finansinessana141NuotekuSurinkimas" localSheetId="3">'Forma 4'!$J$63</definedName>
    <definedName name="VAS073_F_Finansinessana142NuotekuValymas" localSheetId="3">'Forma 4'!$K$63</definedName>
    <definedName name="VAS073_F_Finansinessana143NuotekuDumblo" localSheetId="3">'Forma 4'!$L$63</definedName>
    <definedName name="VAS073_F_Finansinessana14IsViso" localSheetId="3">'Forma 4'!$I$63</definedName>
    <definedName name="VAS073_F_Finansinessana15PavirsiniuNuoteku" localSheetId="3">'Forma 4'!$M$63</definedName>
    <definedName name="VAS073_F_Finansinessana16KitosReguliuojamosios" localSheetId="3">'Forma 4'!$N$63</definedName>
    <definedName name="VAS073_F_Finansinessana17KitosVeiklos" localSheetId="3">'Forma 4'!$Q$63</definedName>
    <definedName name="VAS073_F_Finansinessana1Apskaitosveikla1" localSheetId="3">'Forma 4'!$O$63</definedName>
    <definedName name="VAS073_F_Finansinessana1Kitareguliuoja1" localSheetId="3">'Forma 4'!$P$63</definedName>
    <definedName name="VAS073_F_Finansinessana21IS" localSheetId="3">'Forma 4'!$D$115</definedName>
    <definedName name="VAS073_F_Finansinessana231GeriamojoVandens" localSheetId="3">'Forma 4'!$F$115</definedName>
    <definedName name="VAS073_F_Finansinessana232GeriamojoVandens" localSheetId="3">'Forma 4'!$G$115</definedName>
    <definedName name="VAS073_F_Finansinessana233GeriamojoVandens" localSheetId="3">'Forma 4'!$H$115</definedName>
    <definedName name="VAS073_F_Finansinessana23IsViso" localSheetId="3">'Forma 4'!$E$115</definedName>
    <definedName name="VAS073_F_Finansinessana241NuotekuSurinkimas" localSheetId="3">'Forma 4'!$J$115</definedName>
    <definedName name="VAS073_F_Finansinessana242NuotekuValymas" localSheetId="3">'Forma 4'!$K$115</definedName>
    <definedName name="VAS073_F_Finansinessana243NuotekuDumblo" localSheetId="3">'Forma 4'!$L$115</definedName>
    <definedName name="VAS073_F_Finansinessana24IsViso" localSheetId="3">'Forma 4'!$I$115</definedName>
    <definedName name="VAS073_F_Finansinessana25PavirsiniuNuoteku" localSheetId="3">'Forma 4'!$M$115</definedName>
    <definedName name="VAS073_F_Finansinessana26KitosReguliuojamosios" localSheetId="3">'Forma 4'!$N$115</definedName>
    <definedName name="VAS073_F_Finansinessana27KitosVeiklos" localSheetId="3">'Forma 4'!$Q$115</definedName>
    <definedName name="VAS073_F_Finansinessana2Apskaitosveikla1" localSheetId="3">'Forma 4'!$O$115</definedName>
    <definedName name="VAS073_F_Finansinessana2Kitareguliuoja1" localSheetId="3">'Forma 4'!$P$115</definedName>
    <definedName name="VAS073_F_Finansinessana31IS" localSheetId="3">'Forma 4'!$D$210</definedName>
    <definedName name="VAS073_F_Finansinessana331GeriamojoVandens" localSheetId="3">'Forma 4'!$F$210</definedName>
    <definedName name="VAS073_F_Finansinessana332GeriamojoVandens" localSheetId="3">'Forma 4'!$G$210</definedName>
    <definedName name="VAS073_F_Finansinessana333GeriamojoVandens" localSheetId="3">'Forma 4'!$H$210</definedName>
    <definedName name="VAS073_F_Finansinessana33IsViso" localSheetId="3">'Forma 4'!$E$210</definedName>
    <definedName name="VAS073_F_Finansinessana341NuotekuSurinkimas" localSheetId="3">'Forma 4'!$J$210</definedName>
    <definedName name="VAS073_F_Finansinessana342NuotekuValymas" localSheetId="3">'Forma 4'!$K$210</definedName>
    <definedName name="VAS073_F_Finansinessana343NuotekuDumblo" localSheetId="3">'Forma 4'!$L$210</definedName>
    <definedName name="VAS073_F_Finansinessana34IsViso" localSheetId="3">'Forma 4'!$I$210</definedName>
    <definedName name="VAS073_F_Finansinessana35PavirsiniuNuoteku" localSheetId="3">'Forma 4'!$M$210</definedName>
    <definedName name="VAS073_F_Finansinessana36KitosReguliuojamosios" localSheetId="3">'Forma 4'!$N$210</definedName>
    <definedName name="VAS073_F_Finansinessana37KitosVeiklos" localSheetId="3">'Forma 4'!$Q$210</definedName>
    <definedName name="VAS073_F_Finansinessana3Apskaitosveikla1" localSheetId="3">'Forma 4'!$O$210</definedName>
    <definedName name="VAS073_F_Finansinessana3Kitareguliuoja1" localSheetId="3">'Forma 4'!$P$210</definedName>
    <definedName name="VAS073_F_Geriamojovande111IS" localSheetId="3">'Forma 4'!$D$11</definedName>
    <definedName name="VAS073_F_Geriamojovande1131GeriamojoVandens" localSheetId="3">'Forma 4'!$F$11</definedName>
    <definedName name="VAS073_F_Geriamojovande1132GeriamojoVandens" localSheetId="3">'Forma 4'!$G$11</definedName>
    <definedName name="VAS073_F_Geriamojovande1133GeriamojoVandens" localSheetId="3">'Forma 4'!$H$11</definedName>
    <definedName name="VAS073_F_Geriamojovande113IsViso" localSheetId="3">'Forma 4'!$E$11</definedName>
    <definedName name="VAS073_F_Geriamojovande1141NuotekuSurinkimas" localSheetId="3">'Forma 4'!$J$11</definedName>
    <definedName name="VAS073_F_Geriamojovande1142NuotekuValymas" localSheetId="3">'Forma 4'!$K$11</definedName>
    <definedName name="VAS073_F_Geriamojovande1143NuotekuDumblo" localSheetId="3">'Forma 4'!$L$11</definedName>
    <definedName name="VAS073_F_Geriamojovande114IsViso" localSheetId="3">'Forma 4'!$I$11</definedName>
    <definedName name="VAS073_F_Geriamojovande115PavirsiniuNuoteku" localSheetId="3">'Forma 4'!$M$11</definedName>
    <definedName name="VAS073_F_Geriamojovande116KitosReguliuojamosios" localSheetId="3">'Forma 4'!$N$11</definedName>
    <definedName name="VAS073_F_Geriamojovande117KitosVeiklos" localSheetId="3">'Forma 4'!$Q$11</definedName>
    <definedName name="VAS073_F_Geriamojovande11Apskaitosveikla1" localSheetId="3">'Forma 4'!$O$11</definedName>
    <definedName name="VAS073_F_Geriamojovande11Kitareguliuoja1" localSheetId="3">'Forma 4'!$P$11</definedName>
    <definedName name="VAS073_F_Geriamojovande121IS" localSheetId="3">'Forma 4'!$D$30</definedName>
    <definedName name="VAS073_F_Geriamojovande1231GeriamojoVandens" localSheetId="3">'Forma 4'!$F$30</definedName>
    <definedName name="VAS073_F_Geriamojovande1232GeriamojoVandens" localSheetId="3">'Forma 4'!$G$30</definedName>
    <definedName name="VAS073_F_Geriamojovande1233GeriamojoVandens" localSheetId="3">'Forma 4'!$H$30</definedName>
    <definedName name="VAS073_F_Geriamojovande123IsViso" localSheetId="3">'Forma 4'!$E$30</definedName>
    <definedName name="VAS073_F_Geriamojovande1241NuotekuSurinkimas" localSheetId="3">'Forma 4'!$J$30</definedName>
    <definedName name="VAS073_F_Geriamojovande1242NuotekuValymas" localSheetId="3">'Forma 4'!$K$30</definedName>
    <definedName name="VAS073_F_Geriamojovande1243NuotekuDumblo" localSheetId="3">'Forma 4'!$L$30</definedName>
    <definedName name="VAS073_F_Geriamojovande124IsViso" localSheetId="3">'Forma 4'!$I$30</definedName>
    <definedName name="VAS073_F_Geriamojovande125PavirsiniuNuoteku" localSheetId="3">'Forma 4'!$M$30</definedName>
    <definedName name="VAS073_F_Geriamojovande126KitosReguliuojamosios" localSheetId="3">'Forma 4'!$N$30</definedName>
    <definedName name="VAS073_F_Geriamojovande127KitosVeiklos" localSheetId="3">'Forma 4'!$Q$30</definedName>
    <definedName name="VAS073_F_Geriamojovande12Apskaitosveikla1" localSheetId="3">'Forma 4'!$O$30</definedName>
    <definedName name="VAS073_F_Geriamojovande12Kitareguliuoja1" localSheetId="3">'Forma 4'!$P$30</definedName>
    <definedName name="VAS073_F_Imokuadministr11IS" localSheetId="3">'Forma 4'!$D$78</definedName>
    <definedName name="VAS073_F_Imokuadministr131GeriamojoVandens" localSheetId="3">'Forma 4'!$F$78</definedName>
    <definedName name="VAS073_F_Imokuadministr132GeriamojoVandens" localSheetId="3">'Forma 4'!$G$78</definedName>
    <definedName name="VAS073_F_Imokuadministr133GeriamojoVandens" localSheetId="3">'Forma 4'!$H$78</definedName>
    <definedName name="VAS073_F_Imokuadministr13IsViso" localSheetId="3">'Forma 4'!$E$78</definedName>
    <definedName name="VAS073_F_Imokuadministr141NuotekuSurinkimas" localSheetId="3">'Forma 4'!$J$78</definedName>
    <definedName name="VAS073_F_Imokuadministr142NuotekuValymas" localSheetId="3">'Forma 4'!$K$78</definedName>
    <definedName name="VAS073_F_Imokuadministr143NuotekuDumblo" localSheetId="3">'Forma 4'!$L$78</definedName>
    <definedName name="VAS073_F_Imokuadministr14IsViso" localSheetId="3">'Forma 4'!$I$78</definedName>
    <definedName name="VAS073_F_Imokuadministr15PavirsiniuNuoteku" localSheetId="3">'Forma 4'!$M$78</definedName>
    <definedName name="VAS073_F_Imokuadministr16KitosReguliuojamosios" localSheetId="3">'Forma 4'!$N$78</definedName>
    <definedName name="VAS073_F_Imokuadministr17KitosVeiklos" localSheetId="3">'Forma 4'!$Q$78</definedName>
    <definedName name="VAS073_F_Imokuadministr1Apskaitosveikla1" localSheetId="3">'Forma 4'!$O$78</definedName>
    <definedName name="VAS073_F_Imokuadministr1Kitareguliuoja1" localSheetId="3">'Forma 4'!$P$78</definedName>
    <definedName name="VAS073_F_Imokuadministr21IS" localSheetId="3">'Forma 4'!$D$130</definedName>
    <definedName name="VAS073_F_Imokuadministr231GeriamojoVandens" localSheetId="3">'Forma 4'!$F$130</definedName>
    <definedName name="VAS073_F_Imokuadministr232GeriamojoVandens" localSheetId="3">'Forma 4'!$G$130</definedName>
    <definedName name="VAS073_F_Imokuadministr233GeriamojoVandens" localSheetId="3">'Forma 4'!$H$130</definedName>
    <definedName name="VAS073_F_Imokuadministr23IsViso" localSheetId="3">'Forma 4'!$E$130</definedName>
    <definedName name="VAS073_F_Imokuadministr241NuotekuSurinkimas" localSheetId="3">'Forma 4'!$J$130</definedName>
    <definedName name="VAS073_F_Imokuadministr242NuotekuValymas" localSheetId="3">'Forma 4'!$K$130</definedName>
    <definedName name="VAS073_F_Imokuadministr243NuotekuDumblo" localSheetId="3">'Forma 4'!$L$130</definedName>
    <definedName name="VAS073_F_Imokuadministr24IsViso" localSheetId="3">'Forma 4'!$I$130</definedName>
    <definedName name="VAS073_F_Imokuadministr25PavirsiniuNuoteku" localSheetId="3">'Forma 4'!$M$130</definedName>
    <definedName name="VAS073_F_Imokuadministr26KitosReguliuojamosios" localSheetId="3">'Forma 4'!$N$130</definedName>
    <definedName name="VAS073_F_Imokuadministr27KitosVeiklos" localSheetId="3">'Forma 4'!$Q$130</definedName>
    <definedName name="VAS073_F_Imokuadministr2Apskaitosveikla1" localSheetId="3">'Forma 4'!$O$130</definedName>
    <definedName name="VAS073_F_Imokuadministr2Kitareguliuoja1" localSheetId="3">'Forma 4'!$P$130</definedName>
    <definedName name="VAS073_F_Imokuadministr31IS" localSheetId="3">'Forma 4'!$D$181</definedName>
    <definedName name="VAS073_F_Imokuadministr331GeriamojoVandens" localSheetId="3">'Forma 4'!$F$181</definedName>
    <definedName name="VAS073_F_Imokuadministr332GeriamojoVandens" localSheetId="3">'Forma 4'!$G$181</definedName>
    <definedName name="VAS073_F_Imokuadministr333GeriamojoVandens" localSheetId="3">'Forma 4'!$H$181</definedName>
    <definedName name="VAS073_F_Imokuadministr33IsViso" localSheetId="3">'Forma 4'!$E$181</definedName>
    <definedName name="VAS073_F_Imokuadministr341NuotekuSurinkimas" localSheetId="3">'Forma 4'!$J$181</definedName>
    <definedName name="VAS073_F_Imokuadministr342NuotekuValymas" localSheetId="3">'Forma 4'!$K$181</definedName>
    <definedName name="VAS073_F_Imokuadministr343NuotekuDumblo" localSheetId="3">'Forma 4'!$L$181</definedName>
    <definedName name="VAS073_F_Imokuadministr34IsViso" localSheetId="3">'Forma 4'!$I$181</definedName>
    <definedName name="VAS073_F_Imokuadministr35PavirsiniuNuoteku" localSheetId="3">'Forma 4'!$M$181</definedName>
    <definedName name="VAS073_F_Imokuadministr36KitosReguliuojamosios" localSheetId="3">'Forma 4'!$N$181</definedName>
    <definedName name="VAS073_F_Imokuadministr37KitosVeiklos" localSheetId="3">'Forma 4'!$Q$181</definedName>
    <definedName name="VAS073_F_Imokuadministr3Apskaitosveikla1" localSheetId="3">'Forma 4'!$O$181</definedName>
    <definedName name="VAS073_F_Imokuadministr3Kitareguliuoja1" localSheetId="3">'Forma 4'!$P$181</definedName>
    <definedName name="VAS073_F_Imokuadministr41IS" localSheetId="3">'Forma 4'!$D$225</definedName>
    <definedName name="VAS073_F_Imokuadministr431GeriamojoVandens" localSheetId="3">'Forma 4'!$F$225</definedName>
    <definedName name="VAS073_F_Imokuadministr432GeriamojoVandens" localSheetId="3">'Forma 4'!$G$225</definedName>
    <definedName name="VAS073_F_Imokuadministr433GeriamojoVandens" localSheetId="3">'Forma 4'!$H$225</definedName>
    <definedName name="VAS073_F_Imokuadministr43IsViso" localSheetId="3">'Forma 4'!$E$225</definedName>
    <definedName name="VAS073_F_Imokuadministr441NuotekuSurinkimas" localSheetId="3">'Forma 4'!$J$225</definedName>
    <definedName name="VAS073_F_Imokuadministr442NuotekuValymas" localSheetId="3">'Forma 4'!$K$225</definedName>
    <definedName name="VAS073_F_Imokuadministr443NuotekuDumblo" localSheetId="3">'Forma 4'!$L$225</definedName>
    <definedName name="VAS073_F_Imokuadministr44IsViso" localSheetId="3">'Forma 4'!$I$225</definedName>
    <definedName name="VAS073_F_Imokuadministr45PavirsiniuNuoteku" localSheetId="3">'Forma 4'!$M$225</definedName>
    <definedName name="VAS073_F_Imokuadministr46KitosReguliuojamosios" localSheetId="3">'Forma 4'!$N$225</definedName>
    <definedName name="VAS073_F_Imokuadministr47KitosVeiklos" localSheetId="3">'Forma 4'!$Q$225</definedName>
    <definedName name="VAS073_F_Imokuadministr4Apskaitosveikla1" localSheetId="3">'Forma 4'!$O$225</definedName>
    <definedName name="VAS073_F_Imokuadministr4Kitareguliuoja1" localSheetId="3">'Forma 4'!$P$225</definedName>
    <definedName name="VAS073_F_Kanceliariness11IS" localSheetId="3">'Forma 4'!$D$72</definedName>
    <definedName name="VAS073_F_Kanceliariness131GeriamojoVandens" localSheetId="3">'Forma 4'!$F$72</definedName>
    <definedName name="VAS073_F_Kanceliariness132GeriamojoVandens" localSheetId="3">'Forma 4'!$G$72</definedName>
    <definedName name="VAS073_F_Kanceliariness133GeriamojoVandens" localSheetId="3">'Forma 4'!$H$72</definedName>
    <definedName name="VAS073_F_Kanceliariness13IsViso" localSheetId="3">'Forma 4'!$E$72</definedName>
    <definedName name="VAS073_F_Kanceliariness141NuotekuSurinkimas" localSheetId="3">'Forma 4'!$J$72</definedName>
    <definedName name="VAS073_F_Kanceliariness142NuotekuValymas" localSheetId="3">'Forma 4'!$K$72</definedName>
    <definedName name="VAS073_F_Kanceliariness143NuotekuDumblo" localSheetId="3">'Forma 4'!$L$72</definedName>
    <definedName name="VAS073_F_Kanceliariness14IsViso" localSheetId="3">'Forma 4'!$I$72</definedName>
    <definedName name="VAS073_F_Kanceliariness15PavirsiniuNuoteku" localSheetId="3">'Forma 4'!$M$72</definedName>
    <definedName name="VAS073_F_Kanceliariness16KitosReguliuojamosios" localSheetId="3">'Forma 4'!$N$72</definedName>
    <definedName name="VAS073_F_Kanceliariness17KitosVeiklos" localSheetId="3">'Forma 4'!$Q$72</definedName>
    <definedName name="VAS073_F_Kanceliariness1Apskaitosveikla1" localSheetId="3">'Forma 4'!$O$72</definedName>
    <definedName name="VAS073_F_Kanceliariness1Kitareguliuoja1" localSheetId="3">'Forma 4'!$P$72</definedName>
    <definedName name="VAS073_F_Kanceliariness21IS" localSheetId="3">'Forma 4'!$D$124</definedName>
    <definedName name="VAS073_F_Kanceliariness231GeriamojoVandens" localSheetId="3">'Forma 4'!$F$124</definedName>
    <definedName name="VAS073_F_Kanceliariness232GeriamojoVandens" localSheetId="3">'Forma 4'!$G$124</definedName>
    <definedName name="VAS073_F_Kanceliariness233GeriamojoVandens" localSheetId="3">'Forma 4'!$H$124</definedName>
    <definedName name="VAS073_F_Kanceliariness23IsViso" localSheetId="3">'Forma 4'!$E$124</definedName>
    <definedName name="VAS073_F_Kanceliariness241NuotekuSurinkimas" localSheetId="3">'Forma 4'!$J$124</definedName>
    <definedName name="VAS073_F_Kanceliariness242NuotekuValymas" localSheetId="3">'Forma 4'!$K$124</definedName>
    <definedName name="VAS073_F_Kanceliariness243NuotekuDumblo" localSheetId="3">'Forma 4'!$L$124</definedName>
    <definedName name="VAS073_F_Kanceliariness24IsViso" localSheetId="3">'Forma 4'!$I$124</definedName>
    <definedName name="VAS073_F_Kanceliariness25PavirsiniuNuoteku" localSheetId="3">'Forma 4'!$M$124</definedName>
    <definedName name="VAS073_F_Kanceliariness26KitosReguliuojamosios" localSheetId="3">'Forma 4'!$N$124</definedName>
    <definedName name="VAS073_F_Kanceliariness27KitosVeiklos" localSheetId="3">'Forma 4'!$Q$124</definedName>
    <definedName name="VAS073_F_Kanceliariness2Apskaitosveikla1" localSheetId="3">'Forma 4'!$O$124</definedName>
    <definedName name="VAS073_F_Kanceliariness2Kitareguliuoja1" localSheetId="3">'Forma 4'!$P$124</definedName>
    <definedName name="VAS073_F_Kanceliariness31IS" localSheetId="3">'Forma 4'!$D$175</definedName>
    <definedName name="VAS073_F_Kanceliariness331GeriamojoVandens" localSheetId="3">'Forma 4'!$F$175</definedName>
    <definedName name="VAS073_F_Kanceliariness332GeriamojoVandens" localSheetId="3">'Forma 4'!$G$175</definedName>
    <definedName name="VAS073_F_Kanceliariness333GeriamojoVandens" localSheetId="3">'Forma 4'!$H$175</definedName>
    <definedName name="VAS073_F_Kanceliariness33IsViso" localSheetId="3">'Forma 4'!$E$175</definedName>
    <definedName name="VAS073_F_Kanceliariness341NuotekuSurinkimas" localSheetId="3">'Forma 4'!$J$175</definedName>
    <definedName name="VAS073_F_Kanceliariness342NuotekuValymas" localSheetId="3">'Forma 4'!$K$175</definedName>
    <definedName name="VAS073_F_Kanceliariness343NuotekuDumblo" localSheetId="3">'Forma 4'!$L$175</definedName>
    <definedName name="VAS073_F_Kanceliariness34IsViso" localSheetId="3">'Forma 4'!$I$175</definedName>
    <definedName name="VAS073_F_Kanceliariness35PavirsiniuNuoteku" localSheetId="3">'Forma 4'!$M$175</definedName>
    <definedName name="VAS073_F_Kanceliariness36KitosReguliuojamosios" localSheetId="3">'Forma 4'!$N$175</definedName>
    <definedName name="VAS073_F_Kanceliariness37KitosVeiklos" localSheetId="3">'Forma 4'!$Q$175</definedName>
    <definedName name="VAS073_F_Kanceliariness3Apskaitosveikla1" localSheetId="3">'Forma 4'!$O$175</definedName>
    <definedName name="VAS073_F_Kanceliariness3Kitareguliuoja1" localSheetId="3">'Forma 4'!$P$175</definedName>
    <definedName name="VAS073_F_Kanceliariness41IS" localSheetId="3">'Forma 4'!$D$219</definedName>
    <definedName name="VAS073_F_Kanceliariness431GeriamojoVandens" localSheetId="3">'Forma 4'!$F$219</definedName>
    <definedName name="VAS073_F_Kanceliariness432GeriamojoVandens" localSheetId="3">'Forma 4'!$G$219</definedName>
    <definedName name="VAS073_F_Kanceliariness433GeriamojoVandens" localSheetId="3">'Forma 4'!$H$219</definedName>
    <definedName name="VAS073_F_Kanceliariness43IsViso" localSheetId="3">'Forma 4'!$E$219</definedName>
    <definedName name="VAS073_F_Kanceliariness441NuotekuSurinkimas" localSheetId="3">'Forma 4'!$J$219</definedName>
    <definedName name="VAS073_F_Kanceliariness442NuotekuValymas" localSheetId="3">'Forma 4'!$K$219</definedName>
    <definedName name="VAS073_F_Kanceliariness443NuotekuDumblo" localSheetId="3">'Forma 4'!$L$219</definedName>
    <definedName name="VAS073_F_Kanceliariness44IsViso" localSheetId="3">'Forma 4'!$I$219</definedName>
    <definedName name="VAS073_F_Kanceliariness45PavirsiniuNuoteku" localSheetId="3">'Forma 4'!$M$219</definedName>
    <definedName name="VAS073_F_Kanceliariness46KitosReguliuojamosios" localSheetId="3">'Forma 4'!$N$219</definedName>
    <definedName name="VAS073_F_Kanceliariness47KitosVeiklos" localSheetId="3">'Forma 4'!$Q$219</definedName>
    <definedName name="VAS073_F_Kanceliariness4Apskaitosveikla1" localSheetId="3">'Forma 4'!$O$219</definedName>
    <definedName name="VAS073_F_Kanceliariness4Kitareguliuoja1" localSheetId="3">'Forma 4'!$P$219</definedName>
    <definedName name="VAS073_F_Kintamosiospas11IS" localSheetId="3">'Forma 4'!$D$28</definedName>
    <definedName name="VAS073_F_Kintamosiospas131GeriamojoVandens" localSheetId="3">'Forma 4'!$F$28</definedName>
    <definedName name="VAS073_F_Kintamosiospas132GeriamojoVandens" localSheetId="3">'Forma 4'!$G$28</definedName>
    <definedName name="VAS073_F_Kintamosiospas133GeriamojoVandens" localSheetId="3">'Forma 4'!$H$28</definedName>
    <definedName name="VAS073_F_Kintamosiospas13IsViso" localSheetId="3">'Forma 4'!$E$28</definedName>
    <definedName name="VAS073_F_Kintamosiospas141NuotekuSurinkimas" localSheetId="3">'Forma 4'!$J$28</definedName>
    <definedName name="VAS073_F_Kintamosiospas142NuotekuValymas" localSheetId="3">'Forma 4'!$K$28</definedName>
    <definedName name="VAS073_F_Kintamosiospas143NuotekuDumblo" localSheetId="3">'Forma 4'!$L$28</definedName>
    <definedName name="VAS073_F_Kintamosiospas14IsViso" localSheetId="3">'Forma 4'!$I$28</definedName>
    <definedName name="VAS073_F_Kintamosiospas15PavirsiniuNuoteku" localSheetId="3">'Forma 4'!$M$28</definedName>
    <definedName name="VAS073_F_Kintamosiospas16KitosReguliuojamosios" localSheetId="3">'Forma 4'!$N$28</definedName>
    <definedName name="VAS073_F_Kintamosiospas17KitosVeiklos" localSheetId="3">'Forma 4'!$Q$28</definedName>
    <definedName name="VAS073_F_Kintamosiospas1Apskaitosveikla1" localSheetId="3">'Forma 4'!$O$28</definedName>
    <definedName name="VAS073_F_Kintamosiospas1Kitareguliuoja1" localSheetId="3">'Forma 4'!$P$28</definedName>
    <definedName name="VAS073_F_Kitosadministr11IS" localSheetId="3">'Forma 4'!$D$80</definedName>
    <definedName name="VAS073_F_Kitosadministr131GeriamojoVandens" localSheetId="3">'Forma 4'!$F$80</definedName>
    <definedName name="VAS073_F_Kitosadministr132GeriamojoVandens" localSheetId="3">'Forma 4'!$G$80</definedName>
    <definedName name="VAS073_F_Kitosadministr133GeriamojoVandens" localSheetId="3">'Forma 4'!$H$80</definedName>
    <definedName name="VAS073_F_Kitosadministr13IsViso" localSheetId="3">'Forma 4'!$E$80</definedName>
    <definedName name="VAS073_F_Kitosadministr141NuotekuSurinkimas" localSheetId="3">'Forma 4'!$J$80</definedName>
    <definedName name="VAS073_F_Kitosadministr142NuotekuValymas" localSheetId="3">'Forma 4'!$K$80</definedName>
    <definedName name="VAS073_F_Kitosadministr143NuotekuDumblo" localSheetId="3">'Forma 4'!$L$80</definedName>
    <definedName name="VAS073_F_Kitosadministr14IsViso" localSheetId="3">'Forma 4'!$I$80</definedName>
    <definedName name="VAS073_F_Kitosadministr15PavirsiniuNuoteku" localSheetId="3">'Forma 4'!$M$80</definedName>
    <definedName name="VAS073_F_Kitosadministr16KitosReguliuojamosios" localSheetId="3">'Forma 4'!$N$80</definedName>
    <definedName name="VAS073_F_Kitosadministr17KitosVeiklos" localSheetId="3">'Forma 4'!$Q$80</definedName>
    <definedName name="VAS073_F_Kitosadministr1Apskaitosveikla1" localSheetId="3">'Forma 4'!$O$80</definedName>
    <definedName name="VAS073_F_Kitosadministr1Kitareguliuoja1" localSheetId="3">'Forma 4'!$P$80</definedName>
    <definedName name="VAS073_F_Kitosadministr21IS" localSheetId="3">'Forma 4'!$D$132</definedName>
    <definedName name="VAS073_F_Kitosadministr231GeriamojoVandens" localSheetId="3">'Forma 4'!$F$132</definedName>
    <definedName name="VAS073_F_Kitosadministr232GeriamojoVandens" localSheetId="3">'Forma 4'!$G$132</definedName>
    <definedName name="VAS073_F_Kitosadministr233GeriamojoVandens" localSheetId="3">'Forma 4'!$H$132</definedName>
    <definedName name="VAS073_F_Kitosadministr23IsViso" localSheetId="3">'Forma 4'!$E$132</definedName>
    <definedName name="VAS073_F_Kitosadministr241NuotekuSurinkimas" localSheetId="3">'Forma 4'!$J$132</definedName>
    <definedName name="VAS073_F_Kitosadministr242NuotekuValymas" localSheetId="3">'Forma 4'!$K$132</definedName>
    <definedName name="VAS073_F_Kitosadministr243NuotekuDumblo" localSheetId="3">'Forma 4'!$L$132</definedName>
    <definedName name="VAS073_F_Kitosadministr24IsViso" localSheetId="3">'Forma 4'!$I$132</definedName>
    <definedName name="VAS073_F_Kitosadministr25PavirsiniuNuoteku" localSheetId="3">'Forma 4'!$M$132</definedName>
    <definedName name="VAS073_F_Kitosadministr26KitosReguliuojamosios" localSheetId="3">'Forma 4'!$N$132</definedName>
    <definedName name="VAS073_F_Kitosadministr27KitosVeiklos" localSheetId="3">'Forma 4'!$Q$132</definedName>
    <definedName name="VAS073_F_Kitosadministr2Apskaitosveikla1" localSheetId="3">'Forma 4'!$O$132</definedName>
    <definedName name="VAS073_F_Kitosadministr2Kitareguliuoja1" localSheetId="3">'Forma 4'!$P$132</definedName>
    <definedName name="VAS073_F_Kitosadministr31IS" localSheetId="3">'Forma 4'!$D$183</definedName>
    <definedName name="VAS073_F_Kitosadministr331GeriamojoVandens" localSheetId="3">'Forma 4'!$F$183</definedName>
    <definedName name="VAS073_F_Kitosadministr332GeriamojoVandens" localSheetId="3">'Forma 4'!$G$183</definedName>
    <definedName name="VAS073_F_Kitosadministr333GeriamojoVandens" localSheetId="3">'Forma 4'!$H$183</definedName>
    <definedName name="VAS073_F_Kitosadministr33IsViso" localSheetId="3">'Forma 4'!$E$183</definedName>
    <definedName name="VAS073_F_Kitosadministr341NuotekuSurinkimas" localSheetId="3">'Forma 4'!$J$183</definedName>
    <definedName name="VAS073_F_Kitosadministr342NuotekuValymas" localSheetId="3">'Forma 4'!$K$183</definedName>
    <definedName name="VAS073_F_Kitosadministr343NuotekuDumblo" localSheetId="3">'Forma 4'!$L$183</definedName>
    <definedName name="VAS073_F_Kitosadministr34IsViso" localSheetId="3">'Forma 4'!$I$183</definedName>
    <definedName name="VAS073_F_Kitosadministr35PavirsiniuNuoteku" localSheetId="3">'Forma 4'!$M$183</definedName>
    <definedName name="VAS073_F_Kitosadministr36KitosReguliuojamosios" localSheetId="3">'Forma 4'!$N$183</definedName>
    <definedName name="VAS073_F_Kitosadministr37KitosVeiklos" localSheetId="3">'Forma 4'!$Q$183</definedName>
    <definedName name="VAS073_F_Kitosadministr3Apskaitosveikla1" localSheetId="3">'Forma 4'!$O$183</definedName>
    <definedName name="VAS073_F_Kitosadministr3Kitareguliuoja1" localSheetId="3">'Forma 4'!$P$183</definedName>
    <definedName name="VAS073_F_Kitosadministr41IS" localSheetId="3">'Forma 4'!$D$228</definedName>
    <definedName name="VAS073_F_Kitosadministr431GeriamojoVandens" localSheetId="3">'Forma 4'!$F$228</definedName>
    <definedName name="VAS073_F_Kitosadministr432GeriamojoVandens" localSheetId="3">'Forma 4'!$G$228</definedName>
    <definedName name="VAS073_F_Kitosadministr433GeriamojoVandens" localSheetId="3">'Forma 4'!$H$228</definedName>
    <definedName name="VAS073_F_Kitosadministr43IsViso" localSheetId="3">'Forma 4'!$E$228</definedName>
    <definedName name="VAS073_F_Kitosadministr441NuotekuSurinkimas" localSheetId="3">'Forma 4'!$J$228</definedName>
    <definedName name="VAS073_F_Kitosadministr442NuotekuValymas" localSheetId="3">'Forma 4'!$K$228</definedName>
    <definedName name="VAS073_F_Kitosadministr443NuotekuDumblo" localSheetId="3">'Forma 4'!$L$228</definedName>
    <definedName name="VAS073_F_Kitosadministr44IsViso" localSheetId="3">'Forma 4'!$I$228</definedName>
    <definedName name="VAS073_F_Kitosadministr45PavirsiniuNuoteku" localSheetId="3">'Forma 4'!$M$228</definedName>
    <definedName name="VAS073_F_Kitosadministr46KitosReguliuojamosios" localSheetId="3">'Forma 4'!$N$228</definedName>
    <definedName name="VAS073_F_Kitosadministr47KitosVeiklos" localSheetId="3">'Forma 4'!$Q$228</definedName>
    <definedName name="VAS073_F_Kitosadministr4Apskaitosveikla1" localSheetId="3">'Forma 4'!$O$228</definedName>
    <definedName name="VAS073_F_Kitosadministr4Kitareguliuoja1" localSheetId="3">'Forma 4'!$P$228</definedName>
    <definedName name="VAS073_F_Kitosfinansine11IS" localSheetId="3">'Forma 4'!$D$65</definedName>
    <definedName name="VAS073_F_Kitosfinansine131GeriamojoVandens" localSheetId="3">'Forma 4'!$F$65</definedName>
    <definedName name="VAS073_F_Kitosfinansine132GeriamojoVandens" localSheetId="3">'Forma 4'!$G$65</definedName>
    <definedName name="VAS073_F_Kitosfinansine133GeriamojoVandens" localSheetId="3">'Forma 4'!$H$65</definedName>
    <definedName name="VAS073_F_Kitosfinansine13IsViso" localSheetId="3">'Forma 4'!$E$65</definedName>
    <definedName name="VAS073_F_Kitosfinansine141NuotekuSurinkimas" localSheetId="3">'Forma 4'!$J$65</definedName>
    <definedName name="VAS073_F_Kitosfinansine142NuotekuValymas" localSheetId="3">'Forma 4'!$K$65</definedName>
    <definedName name="VAS073_F_Kitosfinansine143NuotekuDumblo" localSheetId="3">'Forma 4'!$L$65</definedName>
    <definedName name="VAS073_F_Kitosfinansine14IsViso" localSheetId="3">'Forma 4'!$I$65</definedName>
    <definedName name="VAS073_F_Kitosfinansine15PavirsiniuNuoteku" localSheetId="3">'Forma 4'!$M$65</definedName>
    <definedName name="VAS073_F_Kitosfinansine16KitosReguliuojamosios" localSheetId="3">'Forma 4'!$N$65</definedName>
    <definedName name="VAS073_F_Kitosfinansine17KitosVeiklos" localSheetId="3">'Forma 4'!$Q$65</definedName>
    <definedName name="VAS073_F_Kitosfinansine1Apskaitosveikla1" localSheetId="3">'Forma 4'!$O$65</definedName>
    <definedName name="VAS073_F_Kitosfinansine1Kitareguliuoja1" localSheetId="3">'Forma 4'!$P$65</definedName>
    <definedName name="VAS073_F_Kitosfinansine21IS" localSheetId="3">'Forma 4'!$D$117</definedName>
    <definedName name="VAS073_F_Kitosfinansine231GeriamojoVandens" localSheetId="3">'Forma 4'!$F$117</definedName>
    <definedName name="VAS073_F_Kitosfinansine232GeriamojoVandens" localSheetId="3">'Forma 4'!$G$117</definedName>
    <definedName name="VAS073_F_Kitosfinansine233GeriamojoVandens" localSheetId="3">'Forma 4'!$H$117</definedName>
    <definedName name="VAS073_F_Kitosfinansine23IsViso" localSheetId="3">'Forma 4'!$E$117</definedName>
    <definedName name="VAS073_F_Kitosfinansine241NuotekuSurinkimas" localSheetId="3">'Forma 4'!$J$117</definedName>
    <definedName name="VAS073_F_Kitosfinansine242NuotekuValymas" localSheetId="3">'Forma 4'!$K$117</definedName>
    <definedName name="VAS073_F_Kitosfinansine243NuotekuDumblo" localSheetId="3">'Forma 4'!$L$117</definedName>
    <definedName name="VAS073_F_Kitosfinansine24IsViso" localSheetId="3">'Forma 4'!$I$117</definedName>
    <definedName name="VAS073_F_Kitosfinansine25PavirsiniuNuoteku" localSheetId="3">'Forma 4'!$M$117</definedName>
    <definedName name="VAS073_F_Kitosfinansine26KitosReguliuojamosios" localSheetId="3">'Forma 4'!$N$117</definedName>
    <definedName name="VAS073_F_Kitosfinansine27KitosVeiklos" localSheetId="3">'Forma 4'!$Q$117</definedName>
    <definedName name="VAS073_F_Kitosfinansine2Apskaitosveikla1" localSheetId="3">'Forma 4'!$O$117</definedName>
    <definedName name="VAS073_F_Kitosfinansine2Kitareguliuoja1" localSheetId="3">'Forma 4'!$P$117</definedName>
    <definedName name="VAS073_F_Kitosfinansine31IS" localSheetId="3">'Forma 4'!$D$168</definedName>
    <definedName name="VAS073_F_Kitosfinansine331GeriamojoVandens" localSheetId="3">'Forma 4'!$F$168</definedName>
    <definedName name="VAS073_F_Kitosfinansine332GeriamojoVandens" localSheetId="3">'Forma 4'!$G$168</definedName>
    <definedName name="VAS073_F_Kitosfinansine333GeriamojoVandens" localSheetId="3">'Forma 4'!$H$168</definedName>
    <definedName name="VAS073_F_Kitosfinansine33IsViso" localSheetId="3">'Forma 4'!$E$168</definedName>
    <definedName name="VAS073_F_Kitosfinansine341NuotekuSurinkimas" localSheetId="3">'Forma 4'!$J$168</definedName>
    <definedName name="VAS073_F_Kitosfinansine342NuotekuValymas" localSheetId="3">'Forma 4'!$K$168</definedName>
    <definedName name="VAS073_F_Kitosfinansine343NuotekuDumblo" localSheetId="3">'Forma 4'!$L$168</definedName>
    <definedName name="VAS073_F_Kitosfinansine34IsViso" localSheetId="3">'Forma 4'!$I$168</definedName>
    <definedName name="VAS073_F_Kitosfinansine35PavirsiniuNuoteku" localSheetId="3">'Forma 4'!$M$168</definedName>
    <definedName name="VAS073_F_Kitosfinansine36KitosReguliuojamosios" localSheetId="3">'Forma 4'!$N$168</definedName>
    <definedName name="VAS073_F_Kitosfinansine37KitosVeiklos" localSheetId="3">'Forma 4'!$Q$168</definedName>
    <definedName name="VAS073_F_Kitosfinansine3Apskaitosveikla1" localSheetId="3">'Forma 4'!$O$168</definedName>
    <definedName name="VAS073_F_Kitosfinansine3Kitareguliuoja1" localSheetId="3">'Forma 4'!$P$168</definedName>
    <definedName name="VAS073_F_Kitosfinansine41IS" localSheetId="3">'Forma 4'!$D$212</definedName>
    <definedName name="VAS073_F_Kitosfinansine431GeriamojoVandens" localSheetId="3">'Forma 4'!$F$212</definedName>
    <definedName name="VAS073_F_Kitosfinansine432GeriamojoVandens" localSheetId="3">'Forma 4'!$G$212</definedName>
    <definedName name="VAS073_F_Kitosfinansine433GeriamojoVandens" localSheetId="3">'Forma 4'!$H$212</definedName>
    <definedName name="VAS073_F_Kitosfinansine43IsViso" localSheetId="3">'Forma 4'!$E$212</definedName>
    <definedName name="VAS073_F_Kitosfinansine441NuotekuSurinkimas" localSheetId="3">'Forma 4'!$J$212</definedName>
    <definedName name="VAS073_F_Kitosfinansine442NuotekuValymas" localSheetId="3">'Forma 4'!$K$212</definedName>
    <definedName name="VAS073_F_Kitosfinansine443NuotekuDumblo" localSheetId="3">'Forma 4'!$L$212</definedName>
    <definedName name="VAS073_F_Kitosfinansine44IsViso" localSheetId="3">'Forma 4'!$I$212</definedName>
    <definedName name="VAS073_F_Kitosfinansine45PavirsiniuNuoteku" localSheetId="3">'Forma 4'!$M$212</definedName>
    <definedName name="VAS073_F_Kitosfinansine46KitosReguliuojamosios" localSheetId="3">'Forma 4'!$N$212</definedName>
    <definedName name="VAS073_F_Kitosfinansine47KitosVeiklos" localSheetId="3">'Forma 4'!$Q$212</definedName>
    <definedName name="VAS073_F_Kitosfinansine4Apskaitosveikla1" localSheetId="3">'Forma 4'!$O$212</definedName>
    <definedName name="VAS073_F_Kitosfinansine4Kitareguliuoja1" localSheetId="3">'Forma 4'!$P$212</definedName>
    <definedName name="VAS073_F_Kitoskintamosi11IS" localSheetId="3">'Forma 4'!$D$89</definedName>
    <definedName name="VAS073_F_Kitoskintamosi131GeriamojoVandens" localSheetId="3">'Forma 4'!$F$89</definedName>
    <definedName name="VAS073_F_Kitoskintamosi132GeriamojoVandens" localSheetId="3">'Forma 4'!$G$89</definedName>
    <definedName name="VAS073_F_Kitoskintamosi133GeriamojoVandens" localSheetId="3">'Forma 4'!$H$89</definedName>
    <definedName name="VAS073_F_Kitoskintamosi13IsViso" localSheetId="3">'Forma 4'!$E$89</definedName>
    <definedName name="VAS073_F_Kitoskintamosi141NuotekuSurinkimas" localSheetId="3">'Forma 4'!$J$89</definedName>
    <definedName name="VAS073_F_Kitoskintamosi142NuotekuValymas" localSheetId="3">'Forma 4'!$K$89</definedName>
    <definedName name="VAS073_F_Kitoskintamosi143NuotekuDumblo" localSheetId="3">'Forma 4'!$L$89</definedName>
    <definedName name="VAS073_F_Kitoskintamosi14IsViso" localSheetId="3">'Forma 4'!$I$89</definedName>
    <definedName name="VAS073_F_Kitoskintamosi15PavirsiniuNuoteku" localSheetId="3">'Forma 4'!$M$89</definedName>
    <definedName name="VAS073_F_Kitoskintamosi16KitosReguliuojamosios" localSheetId="3">'Forma 4'!$N$89</definedName>
    <definedName name="VAS073_F_Kitoskintamosi17KitosVeiklos" localSheetId="3">'Forma 4'!$Q$89</definedName>
    <definedName name="VAS073_F_Kitoskintamosi1Apskaitosveikla1" localSheetId="3">'Forma 4'!$O$89</definedName>
    <definedName name="VAS073_F_Kitoskintamosi1Kitareguliuoja1" localSheetId="3">'Forma 4'!$P$89</definedName>
    <definedName name="VAS073_F_Kitoskintamosi21IS" localSheetId="3">'Forma 4'!$D$140</definedName>
    <definedName name="VAS073_F_Kitoskintamosi231GeriamojoVandens" localSheetId="3">'Forma 4'!$F$140</definedName>
    <definedName name="VAS073_F_Kitoskintamosi232GeriamojoVandens" localSheetId="3">'Forma 4'!$G$140</definedName>
    <definedName name="VAS073_F_Kitoskintamosi233GeriamojoVandens" localSheetId="3">'Forma 4'!$H$140</definedName>
    <definedName name="VAS073_F_Kitoskintamosi23IsViso" localSheetId="3">'Forma 4'!$E$140</definedName>
    <definedName name="VAS073_F_Kitoskintamosi241NuotekuSurinkimas" localSheetId="3">'Forma 4'!$J$140</definedName>
    <definedName name="VAS073_F_Kitoskintamosi242NuotekuValymas" localSheetId="3">'Forma 4'!$K$140</definedName>
    <definedName name="VAS073_F_Kitoskintamosi243NuotekuDumblo" localSheetId="3">'Forma 4'!$L$140</definedName>
    <definedName name="VAS073_F_Kitoskintamosi24IsViso" localSheetId="3">'Forma 4'!$I$140</definedName>
    <definedName name="VAS073_F_Kitoskintamosi25PavirsiniuNuoteku" localSheetId="3">'Forma 4'!$M$140</definedName>
    <definedName name="VAS073_F_Kitoskintamosi26KitosReguliuojamosios" localSheetId="3">'Forma 4'!$N$140</definedName>
    <definedName name="VAS073_F_Kitoskintamosi27KitosVeiklos" localSheetId="3">'Forma 4'!$Q$140</definedName>
    <definedName name="VAS073_F_Kitoskintamosi2Apskaitosveikla1" localSheetId="3">'Forma 4'!$O$140</definedName>
    <definedName name="VAS073_F_Kitoskintamosi2Kitareguliuoja1" localSheetId="3">'Forma 4'!$P$140</definedName>
    <definedName name="VAS073_F_Kitospastovios11IS" localSheetId="3">'Forma 4'!$D$87</definedName>
    <definedName name="VAS073_F_Kitospastovios131GeriamojoVandens" localSheetId="3">'Forma 4'!$F$87</definedName>
    <definedName name="VAS073_F_Kitospastovios132GeriamojoVandens" localSheetId="3">'Forma 4'!$G$87</definedName>
    <definedName name="VAS073_F_Kitospastovios133GeriamojoVandens" localSheetId="3">'Forma 4'!$H$87</definedName>
    <definedName name="VAS073_F_Kitospastovios13IsViso" localSheetId="3">'Forma 4'!$E$87</definedName>
    <definedName name="VAS073_F_Kitospastovios141NuotekuSurinkimas" localSheetId="3">'Forma 4'!$J$87</definedName>
    <definedName name="VAS073_F_Kitospastovios142NuotekuValymas" localSheetId="3">'Forma 4'!$K$87</definedName>
    <definedName name="VAS073_F_Kitospastovios143NuotekuDumblo" localSheetId="3">'Forma 4'!$L$87</definedName>
    <definedName name="VAS073_F_Kitospastovios14IsViso" localSheetId="3">'Forma 4'!$I$87</definedName>
    <definedName name="VAS073_F_Kitospastovios15PavirsiniuNuoteku" localSheetId="3">'Forma 4'!$M$87</definedName>
    <definedName name="VAS073_F_Kitospastovios16KitosReguliuojamosios" localSheetId="3">'Forma 4'!$N$87</definedName>
    <definedName name="VAS073_F_Kitospastovios17KitosVeiklos" localSheetId="3">'Forma 4'!$Q$87</definedName>
    <definedName name="VAS073_F_Kitospastovios1Apskaitosveikla1" localSheetId="3">'Forma 4'!$O$87</definedName>
    <definedName name="VAS073_F_Kitospastovios1Kitareguliuoja1" localSheetId="3">'Forma 4'!$P$87</definedName>
    <definedName name="VAS073_F_Kitospastovios21IS" localSheetId="3">'Forma 4'!$D$139</definedName>
    <definedName name="VAS073_F_Kitospastovios231GeriamojoVandens" localSheetId="3">'Forma 4'!$F$139</definedName>
    <definedName name="VAS073_F_Kitospastovios232GeriamojoVandens" localSheetId="3">'Forma 4'!$G$139</definedName>
    <definedName name="VAS073_F_Kitospastovios233GeriamojoVandens" localSheetId="3">'Forma 4'!$H$139</definedName>
    <definedName name="VAS073_F_Kitospastovios23IsViso" localSheetId="3">'Forma 4'!$E$139</definedName>
    <definedName name="VAS073_F_Kitospastovios241NuotekuSurinkimas" localSheetId="3">'Forma 4'!$J$139</definedName>
    <definedName name="VAS073_F_Kitospastovios242NuotekuValymas" localSheetId="3">'Forma 4'!$K$139</definedName>
    <definedName name="VAS073_F_Kitospastovios243NuotekuDumblo" localSheetId="3">'Forma 4'!$L$139</definedName>
    <definedName name="VAS073_F_Kitospastovios24IsViso" localSheetId="3">'Forma 4'!$I$139</definedName>
    <definedName name="VAS073_F_Kitospastovios25PavirsiniuNuoteku" localSheetId="3">'Forma 4'!$M$139</definedName>
    <definedName name="VAS073_F_Kitospastovios26KitosReguliuojamosios" localSheetId="3">'Forma 4'!$N$139</definedName>
    <definedName name="VAS073_F_Kitospastovios27KitosVeiklos" localSheetId="3">'Forma 4'!$Q$139</definedName>
    <definedName name="VAS073_F_Kitospastovios2Apskaitosveikla1" localSheetId="3">'Forma 4'!$O$139</definedName>
    <definedName name="VAS073_F_Kitospastovios2Kitareguliuoja1" localSheetId="3">'Forma 4'!$P$139</definedName>
    <definedName name="VAS073_F_Kitospersonalo11IS" localSheetId="3">'Forma 4'!$D$56</definedName>
    <definedName name="VAS073_F_Kitospersonalo131GeriamojoVandens" localSheetId="3">'Forma 4'!$F$56</definedName>
    <definedName name="VAS073_F_Kitospersonalo132GeriamojoVandens" localSheetId="3">'Forma 4'!$G$56</definedName>
    <definedName name="VAS073_F_Kitospersonalo133GeriamojoVandens" localSheetId="3">'Forma 4'!$H$56</definedName>
    <definedName name="VAS073_F_Kitospersonalo13IsViso" localSheetId="3">'Forma 4'!$E$56</definedName>
    <definedName name="VAS073_F_Kitospersonalo141NuotekuSurinkimas" localSheetId="3">'Forma 4'!$J$56</definedName>
    <definedName name="VAS073_F_Kitospersonalo142NuotekuValymas" localSheetId="3">'Forma 4'!$K$56</definedName>
    <definedName name="VAS073_F_Kitospersonalo143NuotekuDumblo" localSheetId="3">'Forma 4'!$L$56</definedName>
    <definedName name="VAS073_F_Kitospersonalo14IsViso" localSheetId="3">'Forma 4'!$I$56</definedName>
    <definedName name="VAS073_F_Kitospersonalo15PavirsiniuNuoteku" localSheetId="3">'Forma 4'!$M$56</definedName>
    <definedName name="VAS073_F_Kitospersonalo16KitosReguliuojamosios" localSheetId="3">'Forma 4'!$N$56</definedName>
    <definedName name="VAS073_F_Kitospersonalo17KitosVeiklos" localSheetId="3">'Forma 4'!$Q$56</definedName>
    <definedName name="VAS073_F_Kitospersonalo1Apskaitosveikla1" localSheetId="3">'Forma 4'!$O$56</definedName>
    <definedName name="VAS073_F_Kitospersonalo1Kitareguliuoja1" localSheetId="3">'Forma 4'!$P$56</definedName>
    <definedName name="VAS073_F_Kitospersonalo21IS" localSheetId="3">'Forma 4'!$D$110</definedName>
    <definedName name="VAS073_F_Kitospersonalo231GeriamojoVandens" localSheetId="3">'Forma 4'!$F$110</definedName>
    <definedName name="VAS073_F_Kitospersonalo232GeriamojoVandens" localSheetId="3">'Forma 4'!$G$110</definedName>
    <definedName name="VAS073_F_Kitospersonalo233GeriamojoVandens" localSheetId="3">'Forma 4'!$H$110</definedName>
    <definedName name="VAS073_F_Kitospersonalo23IsViso" localSheetId="3">'Forma 4'!$E$110</definedName>
    <definedName name="VAS073_F_Kitospersonalo241NuotekuSurinkimas" localSheetId="3">'Forma 4'!$J$110</definedName>
    <definedName name="VAS073_F_Kitospersonalo242NuotekuValymas" localSheetId="3">'Forma 4'!$K$110</definedName>
    <definedName name="VAS073_F_Kitospersonalo243NuotekuDumblo" localSheetId="3">'Forma 4'!$L$110</definedName>
    <definedName name="VAS073_F_Kitospersonalo24IsViso" localSheetId="3">'Forma 4'!$I$110</definedName>
    <definedName name="VAS073_F_Kitospersonalo25PavirsiniuNuoteku" localSheetId="3">'Forma 4'!$M$110</definedName>
    <definedName name="VAS073_F_Kitospersonalo26KitosReguliuojamosios" localSheetId="3">'Forma 4'!$N$110</definedName>
    <definedName name="VAS073_F_Kitospersonalo27KitosVeiklos" localSheetId="3">'Forma 4'!$Q$110</definedName>
    <definedName name="VAS073_F_Kitospersonalo2Apskaitosveikla1" localSheetId="3">'Forma 4'!$O$110</definedName>
    <definedName name="VAS073_F_Kitospersonalo2Kitareguliuoja1" localSheetId="3">'Forma 4'!$P$110</definedName>
    <definedName name="VAS073_F_Kitospersonalo31IS" localSheetId="3">'Forma 4'!$D$161</definedName>
    <definedName name="VAS073_F_Kitospersonalo331GeriamojoVandens" localSheetId="3">'Forma 4'!$F$161</definedName>
    <definedName name="VAS073_F_Kitospersonalo332GeriamojoVandens" localSheetId="3">'Forma 4'!$G$161</definedName>
    <definedName name="VAS073_F_Kitospersonalo333GeriamojoVandens" localSheetId="3">'Forma 4'!$H$161</definedName>
    <definedName name="VAS073_F_Kitospersonalo33IsViso" localSheetId="3">'Forma 4'!$E$161</definedName>
    <definedName name="VAS073_F_Kitospersonalo341NuotekuSurinkimas" localSheetId="3">'Forma 4'!$J$161</definedName>
    <definedName name="VAS073_F_Kitospersonalo342NuotekuValymas" localSheetId="3">'Forma 4'!$K$161</definedName>
    <definedName name="VAS073_F_Kitospersonalo343NuotekuDumblo" localSheetId="3">'Forma 4'!$L$161</definedName>
    <definedName name="VAS073_F_Kitospersonalo34IsViso" localSheetId="3">'Forma 4'!$I$161</definedName>
    <definedName name="VAS073_F_Kitospersonalo35PavirsiniuNuoteku" localSheetId="3">'Forma 4'!$M$161</definedName>
    <definedName name="VAS073_F_Kitospersonalo36KitosReguliuojamosios" localSheetId="3">'Forma 4'!$N$161</definedName>
    <definedName name="VAS073_F_Kitospersonalo37KitosVeiklos" localSheetId="3">'Forma 4'!$Q$161</definedName>
    <definedName name="VAS073_F_Kitospersonalo3Apskaitosveikla1" localSheetId="3">'Forma 4'!$O$161</definedName>
    <definedName name="VAS073_F_Kitospersonalo3Kitareguliuoja1" localSheetId="3">'Forma 4'!$P$161</definedName>
    <definedName name="VAS073_F_Kitospersonalo41IS" localSheetId="3">'Forma 4'!$D$205</definedName>
    <definedName name="VAS073_F_Kitospersonalo431GeriamojoVandens" localSheetId="3">'Forma 4'!$F$205</definedName>
    <definedName name="VAS073_F_Kitospersonalo432GeriamojoVandens" localSheetId="3">'Forma 4'!$G$205</definedName>
    <definedName name="VAS073_F_Kitospersonalo433GeriamojoVandens" localSheetId="3">'Forma 4'!$H$205</definedName>
    <definedName name="VAS073_F_Kitospersonalo43IsViso" localSheetId="3">'Forma 4'!$E$205</definedName>
    <definedName name="VAS073_F_Kitospersonalo441NuotekuSurinkimas" localSheetId="3">'Forma 4'!$J$205</definedName>
    <definedName name="VAS073_F_Kitospersonalo442NuotekuValymas" localSheetId="3">'Forma 4'!$K$205</definedName>
    <definedName name="VAS073_F_Kitospersonalo443NuotekuDumblo" localSheetId="3">'Forma 4'!$L$205</definedName>
    <definedName name="VAS073_F_Kitospersonalo44IsViso" localSheetId="3">'Forma 4'!$I$205</definedName>
    <definedName name="VAS073_F_Kitospersonalo45PavirsiniuNuoteku" localSheetId="3">'Forma 4'!$M$205</definedName>
    <definedName name="VAS073_F_Kitospersonalo46KitosReguliuojamosios" localSheetId="3">'Forma 4'!$N$205</definedName>
    <definedName name="VAS073_F_Kitospersonalo47KitosVeiklos" localSheetId="3">'Forma 4'!$Q$205</definedName>
    <definedName name="VAS073_F_Kitospersonalo4Apskaitosveikla1" localSheetId="3">'Forma 4'!$O$205</definedName>
    <definedName name="VAS073_F_Kitospersonalo4Kitareguliuoja1" localSheetId="3">'Forma 4'!$P$205</definedName>
    <definedName name="VAS073_F_Kitossanaudos11IS" localSheetId="3">'Forma 4'!$D$82</definedName>
    <definedName name="VAS073_F_Kitossanaudos131GeriamojoVandens" localSheetId="3">'Forma 4'!$F$82</definedName>
    <definedName name="VAS073_F_Kitossanaudos132GeriamojoVandens" localSheetId="3">'Forma 4'!$G$82</definedName>
    <definedName name="VAS073_F_Kitossanaudos133GeriamojoVandens" localSheetId="3">'Forma 4'!$H$82</definedName>
    <definedName name="VAS073_F_Kitossanaudos13IsViso" localSheetId="3">'Forma 4'!$E$82</definedName>
    <definedName name="VAS073_F_Kitossanaudos141NuotekuSurinkimas" localSheetId="3">'Forma 4'!$J$82</definedName>
    <definedName name="VAS073_F_Kitossanaudos142NuotekuValymas" localSheetId="3">'Forma 4'!$K$82</definedName>
    <definedName name="VAS073_F_Kitossanaudos143NuotekuDumblo" localSheetId="3">'Forma 4'!$L$82</definedName>
    <definedName name="VAS073_F_Kitossanaudos14IsViso" localSheetId="3">'Forma 4'!$I$82</definedName>
    <definedName name="VAS073_F_Kitossanaudos15PavirsiniuNuoteku" localSheetId="3">'Forma 4'!$M$82</definedName>
    <definedName name="VAS073_F_Kitossanaudos16KitosReguliuojamosios" localSheetId="3">'Forma 4'!$N$82</definedName>
    <definedName name="VAS073_F_Kitossanaudos17KitosVeiklos" localSheetId="3">'Forma 4'!$Q$82</definedName>
    <definedName name="VAS073_F_Kitossanaudos1Apskaitosveikla1" localSheetId="3">'Forma 4'!$O$82</definedName>
    <definedName name="VAS073_F_Kitossanaudos1Kitareguliuoja1" localSheetId="3">'Forma 4'!$P$82</definedName>
    <definedName name="VAS073_F_Kitossanaudos21IS" localSheetId="3">'Forma 4'!$D$134</definedName>
    <definedName name="VAS073_F_Kitossanaudos231GeriamojoVandens" localSheetId="3">'Forma 4'!$F$134</definedName>
    <definedName name="VAS073_F_Kitossanaudos232GeriamojoVandens" localSheetId="3">'Forma 4'!$G$134</definedName>
    <definedName name="VAS073_F_Kitossanaudos233GeriamojoVandens" localSheetId="3">'Forma 4'!$H$134</definedName>
    <definedName name="VAS073_F_Kitossanaudos23IsViso" localSheetId="3">'Forma 4'!$E$134</definedName>
    <definedName name="VAS073_F_Kitossanaudos241NuotekuSurinkimas" localSheetId="3">'Forma 4'!$J$134</definedName>
    <definedName name="VAS073_F_Kitossanaudos242NuotekuValymas" localSheetId="3">'Forma 4'!$K$134</definedName>
    <definedName name="VAS073_F_Kitossanaudos243NuotekuDumblo" localSheetId="3">'Forma 4'!$L$134</definedName>
    <definedName name="VAS073_F_Kitossanaudos24IsViso" localSheetId="3">'Forma 4'!$I$134</definedName>
    <definedName name="VAS073_F_Kitossanaudos25PavirsiniuNuoteku" localSheetId="3">'Forma 4'!$M$134</definedName>
    <definedName name="VAS073_F_Kitossanaudos26KitosReguliuojamosios" localSheetId="3">'Forma 4'!$N$134</definedName>
    <definedName name="VAS073_F_Kitossanaudos27KitosVeiklos" localSheetId="3">'Forma 4'!$Q$134</definedName>
    <definedName name="VAS073_F_Kitossanaudos2Apskaitosveikla1" localSheetId="3">'Forma 4'!$O$134</definedName>
    <definedName name="VAS073_F_Kitossanaudos2Kitareguliuoja1" localSheetId="3">'Forma 4'!$P$134</definedName>
    <definedName name="VAS073_F_Kitossanaudos31IS" localSheetId="3">'Forma 4'!$D$185</definedName>
    <definedName name="VAS073_F_Kitossanaudos331GeriamojoVandens" localSheetId="3">'Forma 4'!$F$185</definedName>
    <definedName name="VAS073_F_Kitossanaudos332GeriamojoVandens" localSheetId="3">'Forma 4'!$G$185</definedName>
    <definedName name="VAS073_F_Kitossanaudos333GeriamojoVandens" localSheetId="3">'Forma 4'!$H$185</definedName>
    <definedName name="VAS073_F_Kitossanaudos33IsViso" localSheetId="3">'Forma 4'!$E$185</definedName>
    <definedName name="VAS073_F_Kitossanaudos341NuotekuSurinkimas" localSheetId="3">'Forma 4'!$J$185</definedName>
    <definedName name="VAS073_F_Kitossanaudos342NuotekuValymas" localSheetId="3">'Forma 4'!$K$185</definedName>
    <definedName name="VAS073_F_Kitossanaudos343NuotekuDumblo" localSheetId="3">'Forma 4'!$L$185</definedName>
    <definedName name="VAS073_F_Kitossanaudos34IsViso" localSheetId="3">'Forma 4'!$I$185</definedName>
    <definedName name="VAS073_F_Kitossanaudos35PavirsiniuNuoteku" localSheetId="3">'Forma 4'!$M$185</definedName>
    <definedName name="VAS073_F_Kitossanaudos36KitosReguliuojamosios" localSheetId="3">'Forma 4'!$N$185</definedName>
    <definedName name="VAS073_F_Kitossanaudos37KitosVeiklos" localSheetId="3">'Forma 4'!$Q$185</definedName>
    <definedName name="VAS073_F_Kitossanaudos3Apskaitosveikla1" localSheetId="3">'Forma 4'!$O$185</definedName>
    <definedName name="VAS073_F_Kitossanaudos3Kitareguliuoja1" localSheetId="3">'Forma 4'!$P$185</definedName>
    <definedName name="VAS073_F_Kitossanaudos41IS" localSheetId="3">'Forma 4'!$D$230</definedName>
    <definedName name="VAS073_F_Kitossanaudos431GeriamojoVandens" localSheetId="3">'Forma 4'!$F$230</definedName>
    <definedName name="VAS073_F_Kitossanaudos432GeriamojoVandens" localSheetId="3">'Forma 4'!$G$230</definedName>
    <definedName name="VAS073_F_Kitossanaudos433GeriamojoVandens" localSheetId="3">'Forma 4'!$H$230</definedName>
    <definedName name="VAS073_F_Kitossanaudos43IsViso" localSheetId="3">'Forma 4'!$E$230</definedName>
    <definedName name="VAS073_F_Kitossanaudos441NuotekuSurinkimas" localSheetId="3">'Forma 4'!$J$230</definedName>
    <definedName name="VAS073_F_Kitossanaudos442NuotekuValymas" localSheetId="3">'Forma 4'!$K$230</definedName>
    <definedName name="VAS073_F_Kitossanaudos443NuotekuDumblo" localSheetId="3">'Forma 4'!$L$230</definedName>
    <definedName name="VAS073_F_Kitossanaudos44IsViso" localSheetId="3">'Forma 4'!$I$230</definedName>
    <definedName name="VAS073_F_Kitossanaudos45PavirsiniuNuoteku" localSheetId="3">'Forma 4'!$M$230</definedName>
    <definedName name="VAS073_F_Kitossanaudos46KitosReguliuojamosios" localSheetId="3">'Forma 4'!$N$230</definedName>
    <definedName name="VAS073_F_Kitossanaudos47KitosVeiklos" localSheetId="3">'Forma 4'!$Q$230</definedName>
    <definedName name="VAS073_F_Kitossanaudos4Apskaitosveikla1" localSheetId="3">'Forma 4'!$O$230</definedName>
    <definedName name="VAS073_F_Kitossanaudos4Kitareguliuoja1" localSheetId="3">'Forma 4'!$P$230</definedName>
    <definedName name="VAS073_F_Kitossanaudos51IS" localSheetId="3">'Forma 4'!$D$235</definedName>
    <definedName name="VAS073_F_Kitossanaudos531GeriamojoVandens" localSheetId="3">'Forma 4'!$F$235</definedName>
    <definedName name="VAS073_F_Kitossanaudos532GeriamojoVandens" localSheetId="3">'Forma 4'!$G$235</definedName>
    <definedName name="VAS073_F_Kitossanaudos533GeriamojoVandens" localSheetId="3">'Forma 4'!$H$235</definedName>
    <definedName name="VAS073_F_Kitossanaudos53IsViso" localSheetId="3">'Forma 4'!$E$235</definedName>
    <definedName name="VAS073_F_Kitossanaudos541NuotekuSurinkimas" localSheetId="3">'Forma 4'!$J$235</definedName>
    <definedName name="VAS073_F_Kitossanaudos542NuotekuValymas" localSheetId="3">'Forma 4'!$K$235</definedName>
    <definedName name="VAS073_F_Kitossanaudos543NuotekuDumblo" localSheetId="3">'Forma 4'!$L$235</definedName>
    <definedName name="VAS073_F_Kitossanaudos54IsViso" localSheetId="3">'Forma 4'!$I$235</definedName>
    <definedName name="VAS073_F_Kitossanaudos55PavirsiniuNuoteku" localSheetId="3">'Forma 4'!$M$235</definedName>
    <definedName name="VAS073_F_Kitossanaudos56KitosReguliuojamosios" localSheetId="3">'Forma 4'!$N$235</definedName>
    <definedName name="VAS073_F_Kitossanaudos57KitosVeiklos" localSheetId="3">'Forma 4'!$Q$235</definedName>
    <definedName name="VAS073_F_Kitossanaudos5Apskaitosveikla1" localSheetId="3">'Forma 4'!$O$235</definedName>
    <definedName name="VAS073_F_Kitossanaudos5Kitareguliuoja1" localSheetId="3">'Forma 4'!$P$235</definedName>
    <definedName name="VAS073_F_Kitostechninio11IS" localSheetId="3">'Forma 4'!$D$50</definedName>
    <definedName name="VAS073_F_Kitostechninio131GeriamojoVandens" localSheetId="3">'Forma 4'!$F$50</definedName>
    <definedName name="VAS073_F_Kitostechninio132GeriamojoVandens" localSheetId="3">'Forma 4'!$G$50</definedName>
    <definedName name="VAS073_F_Kitostechninio133GeriamojoVandens" localSheetId="3">'Forma 4'!$H$50</definedName>
    <definedName name="VAS073_F_Kitostechninio13IsViso" localSheetId="3">'Forma 4'!$E$50</definedName>
    <definedName name="VAS073_F_Kitostechninio141NuotekuSurinkimas" localSheetId="3">'Forma 4'!$J$50</definedName>
    <definedName name="VAS073_F_Kitostechninio142NuotekuValymas" localSheetId="3">'Forma 4'!$K$50</definedName>
    <definedName name="VAS073_F_Kitostechninio143NuotekuDumblo" localSheetId="3">'Forma 4'!$L$50</definedName>
    <definedName name="VAS073_F_Kitostechninio14IsViso" localSheetId="3">'Forma 4'!$I$50</definedName>
    <definedName name="VAS073_F_Kitostechninio15PavirsiniuNuoteku" localSheetId="3">'Forma 4'!$M$50</definedName>
    <definedName name="VAS073_F_Kitostechninio16KitosReguliuojamosios" localSheetId="3">'Forma 4'!$N$50</definedName>
    <definedName name="VAS073_F_Kitostechninio17KitosVeiklos" localSheetId="3">'Forma 4'!$Q$50</definedName>
    <definedName name="VAS073_F_Kitostechninio1Apskaitosveikla1" localSheetId="3">'Forma 4'!$O$50</definedName>
    <definedName name="VAS073_F_Kitostechninio1Kitareguliuoja1" localSheetId="3">'Forma 4'!$P$50</definedName>
    <definedName name="VAS073_F_Kitostechninio21IS" localSheetId="3">'Forma 4'!$D$104</definedName>
    <definedName name="VAS073_F_Kitostechninio231GeriamojoVandens" localSheetId="3">'Forma 4'!$F$104</definedName>
    <definedName name="VAS073_F_Kitostechninio232GeriamojoVandens" localSheetId="3">'Forma 4'!$G$104</definedName>
    <definedName name="VAS073_F_Kitostechninio233GeriamojoVandens" localSheetId="3">'Forma 4'!$H$104</definedName>
    <definedName name="VAS073_F_Kitostechninio23IsViso" localSheetId="3">'Forma 4'!$E$104</definedName>
    <definedName name="VAS073_F_Kitostechninio241NuotekuSurinkimas" localSheetId="3">'Forma 4'!$J$104</definedName>
    <definedName name="VAS073_F_Kitostechninio242NuotekuValymas" localSheetId="3">'Forma 4'!$K$104</definedName>
    <definedName name="VAS073_F_Kitostechninio243NuotekuDumblo" localSheetId="3">'Forma 4'!$L$104</definedName>
    <definedName name="VAS073_F_Kitostechninio24IsViso" localSheetId="3">'Forma 4'!$I$104</definedName>
    <definedName name="VAS073_F_Kitostechninio25PavirsiniuNuoteku" localSheetId="3">'Forma 4'!$M$104</definedName>
    <definedName name="VAS073_F_Kitostechninio26KitosReguliuojamosios" localSheetId="3">'Forma 4'!$N$104</definedName>
    <definedName name="VAS073_F_Kitostechninio27KitosVeiklos" localSheetId="3">'Forma 4'!$Q$104</definedName>
    <definedName name="VAS073_F_Kitostechninio2Apskaitosveikla1" localSheetId="3">'Forma 4'!$O$104</definedName>
    <definedName name="VAS073_F_Kitostechninio2Kitareguliuoja1" localSheetId="3">'Forma 4'!$P$104</definedName>
    <definedName name="VAS073_F_Kitostechninio31IS" localSheetId="3">'Forma 4'!$D$155</definedName>
    <definedName name="VAS073_F_Kitostechninio331GeriamojoVandens" localSheetId="3">'Forma 4'!$F$155</definedName>
    <definedName name="VAS073_F_Kitostechninio332GeriamojoVandens" localSheetId="3">'Forma 4'!$G$155</definedName>
    <definedName name="VAS073_F_Kitostechninio333GeriamojoVandens" localSheetId="3">'Forma 4'!$H$155</definedName>
    <definedName name="VAS073_F_Kitostechninio33IsViso" localSheetId="3">'Forma 4'!$E$155</definedName>
    <definedName name="VAS073_F_Kitostechninio341NuotekuSurinkimas" localSheetId="3">'Forma 4'!$J$155</definedName>
    <definedName name="VAS073_F_Kitostechninio342NuotekuValymas" localSheetId="3">'Forma 4'!$K$155</definedName>
    <definedName name="VAS073_F_Kitostechninio343NuotekuDumblo" localSheetId="3">'Forma 4'!$L$155</definedName>
    <definedName name="VAS073_F_Kitostechninio34IsViso" localSheetId="3">'Forma 4'!$I$155</definedName>
    <definedName name="VAS073_F_Kitostechninio35PavirsiniuNuoteku" localSheetId="3">'Forma 4'!$M$155</definedName>
    <definedName name="VAS073_F_Kitostechninio36KitosReguliuojamosios" localSheetId="3">'Forma 4'!$N$155</definedName>
    <definedName name="VAS073_F_Kitostechninio37KitosVeiklos" localSheetId="3">'Forma 4'!$Q$155</definedName>
    <definedName name="VAS073_F_Kitostechninio3Apskaitosveikla1" localSheetId="3">'Forma 4'!$O$155</definedName>
    <definedName name="VAS073_F_Kitostechninio3Kitareguliuoja1" localSheetId="3">'Forma 4'!$P$155</definedName>
    <definedName name="VAS073_F_Kitostechninio41IS" localSheetId="3">'Forma 4'!$D$199</definedName>
    <definedName name="VAS073_F_Kitostechninio431GeriamojoVandens" localSheetId="3">'Forma 4'!$F$199</definedName>
    <definedName name="VAS073_F_Kitostechninio432GeriamojoVandens" localSheetId="3">'Forma 4'!$G$199</definedName>
    <definedName name="VAS073_F_Kitostechninio433GeriamojoVandens" localSheetId="3">'Forma 4'!$H$199</definedName>
    <definedName name="VAS073_F_Kitostechninio43IsViso" localSheetId="3">'Forma 4'!$E$199</definedName>
    <definedName name="VAS073_F_Kitostechninio441NuotekuSurinkimas" localSheetId="3">'Forma 4'!$J$199</definedName>
    <definedName name="VAS073_F_Kitostechninio442NuotekuValymas" localSheetId="3">'Forma 4'!$K$199</definedName>
    <definedName name="VAS073_F_Kitostechninio443NuotekuDumblo" localSheetId="3">'Forma 4'!$L$199</definedName>
    <definedName name="VAS073_F_Kitostechninio44IsViso" localSheetId="3">'Forma 4'!$I$199</definedName>
    <definedName name="VAS073_F_Kitostechninio45PavirsiniuNuoteku" localSheetId="3">'Forma 4'!$M$199</definedName>
    <definedName name="VAS073_F_Kitostechninio46KitosReguliuojamosios" localSheetId="3">'Forma 4'!$N$199</definedName>
    <definedName name="VAS073_F_Kitostechninio47KitosVeiklos" localSheetId="3">'Forma 4'!$Q$199</definedName>
    <definedName name="VAS073_F_Kitostechninio4Apskaitosveikla1" localSheetId="3">'Forma 4'!$O$199</definedName>
    <definedName name="VAS073_F_Kitostechninio4Kitareguliuoja1" localSheetId="3">'Forma 4'!$P$199</definedName>
    <definedName name="VAS073_F_Kitumokesciusa11IS" localSheetId="3">'Forma 4'!$D$62</definedName>
    <definedName name="VAS073_F_Kitumokesciusa131GeriamojoVandens" localSheetId="3">'Forma 4'!$F$62</definedName>
    <definedName name="VAS073_F_Kitumokesciusa132GeriamojoVandens" localSheetId="3">'Forma 4'!$G$62</definedName>
    <definedName name="VAS073_F_Kitumokesciusa133GeriamojoVandens" localSheetId="3">'Forma 4'!$H$62</definedName>
    <definedName name="VAS073_F_Kitumokesciusa13IsViso" localSheetId="3">'Forma 4'!$E$62</definedName>
    <definedName name="VAS073_F_Kitumokesciusa141NuotekuSurinkimas" localSheetId="3">'Forma 4'!$J$62</definedName>
    <definedName name="VAS073_F_Kitumokesciusa142NuotekuValymas" localSheetId="3">'Forma 4'!$K$62</definedName>
    <definedName name="VAS073_F_Kitumokesciusa143NuotekuDumblo" localSheetId="3">'Forma 4'!$L$62</definedName>
    <definedName name="VAS073_F_Kitumokesciusa14IsViso" localSheetId="3">'Forma 4'!$I$62</definedName>
    <definedName name="VAS073_F_Kitumokesciusa15PavirsiniuNuoteku" localSheetId="3">'Forma 4'!$M$62</definedName>
    <definedName name="VAS073_F_Kitumokesciusa16KitosReguliuojamosios" localSheetId="3">'Forma 4'!$N$62</definedName>
    <definedName name="VAS073_F_Kitumokesciusa17KitosVeiklos" localSheetId="3">'Forma 4'!$Q$62</definedName>
    <definedName name="VAS073_F_Kitumokesciusa1Apskaitosveikla1" localSheetId="3">'Forma 4'!$O$62</definedName>
    <definedName name="VAS073_F_Kitumokesciusa1Kitareguliuoja1" localSheetId="3">'Forma 4'!$P$62</definedName>
    <definedName name="VAS073_F_Kitumokesciusa21IS" localSheetId="3">'Forma 4'!$D$114</definedName>
    <definedName name="VAS073_F_Kitumokesciusa231GeriamojoVandens" localSheetId="3">'Forma 4'!$F$114</definedName>
    <definedName name="VAS073_F_Kitumokesciusa232GeriamojoVandens" localSheetId="3">'Forma 4'!$G$114</definedName>
    <definedName name="VAS073_F_Kitumokesciusa233GeriamojoVandens" localSheetId="3">'Forma 4'!$H$114</definedName>
    <definedName name="VAS073_F_Kitumokesciusa23IsViso" localSheetId="3">'Forma 4'!$E$114</definedName>
    <definedName name="VAS073_F_Kitumokesciusa241NuotekuSurinkimas" localSheetId="3">'Forma 4'!$J$114</definedName>
    <definedName name="VAS073_F_Kitumokesciusa242NuotekuValymas" localSheetId="3">'Forma 4'!$K$114</definedName>
    <definedName name="VAS073_F_Kitumokesciusa243NuotekuDumblo" localSheetId="3">'Forma 4'!$L$114</definedName>
    <definedName name="VAS073_F_Kitumokesciusa24IsViso" localSheetId="3">'Forma 4'!$I$114</definedName>
    <definedName name="VAS073_F_Kitumokesciusa25PavirsiniuNuoteku" localSheetId="3">'Forma 4'!$M$114</definedName>
    <definedName name="VAS073_F_Kitumokesciusa26KitosReguliuojamosios" localSheetId="3">'Forma 4'!$N$114</definedName>
    <definedName name="VAS073_F_Kitumokesciusa27KitosVeiklos" localSheetId="3">'Forma 4'!$Q$114</definedName>
    <definedName name="VAS073_F_Kitumokesciusa2Apskaitosveikla1" localSheetId="3">'Forma 4'!$O$114</definedName>
    <definedName name="VAS073_F_Kitumokesciusa2Kitareguliuoja1" localSheetId="3">'Forma 4'!$P$114</definedName>
    <definedName name="VAS073_F_Kitumokesciusa31IS" localSheetId="3">'Forma 4'!$D$165</definedName>
    <definedName name="VAS073_F_Kitumokesciusa331GeriamojoVandens" localSheetId="3">'Forma 4'!$F$165</definedName>
    <definedName name="VAS073_F_Kitumokesciusa332GeriamojoVandens" localSheetId="3">'Forma 4'!$G$165</definedName>
    <definedName name="VAS073_F_Kitumokesciusa333GeriamojoVandens" localSheetId="3">'Forma 4'!$H$165</definedName>
    <definedName name="VAS073_F_Kitumokesciusa33IsViso" localSheetId="3">'Forma 4'!$E$165</definedName>
    <definedName name="VAS073_F_Kitumokesciusa341NuotekuSurinkimas" localSheetId="3">'Forma 4'!$J$165</definedName>
    <definedName name="VAS073_F_Kitumokesciusa342NuotekuValymas" localSheetId="3">'Forma 4'!$K$165</definedName>
    <definedName name="VAS073_F_Kitumokesciusa343NuotekuDumblo" localSheetId="3">'Forma 4'!$L$165</definedName>
    <definedName name="VAS073_F_Kitumokesciusa34IsViso" localSheetId="3">'Forma 4'!$I$165</definedName>
    <definedName name="VAS073_F_Kitumokesciusa35PavirsiniuNuoteku" localSheetId="3">'Forma 4'!$M$165</definedName>
    <definedName name="VAS073_F_Kitumokesciusa36KitosReguliuojamosios" localSheetId="3">'Forma 4'!$N$165</definedName>
    <definedName name="VAS073_F_Kitumokesciusa37KitosVeiklos" localSheetId="3">'Forma 4'!$Q$165</definedName>
    <definedName name="VAS073_F_Kitumokesciusa3Apskaitosveikla1" localSheetId="3">'Forma 4'!$O$165</definedName>
    <definedName name="VAS073_F_Kitumokesciusa3Kitareguliuoja1" localSheetId="3">'Forma 4'!$P$165</definedName>
    <definedName name="VAS073_F_Kitumokesciusa41IS" localSheetId="3">'Forma 4'!$D$209</definedName>
    <definedName name="VAS073_F_Kitumokesciusa431GeriamojoVandens" localSheetId="3">'Forma 4'!$F$209</definedName>
    <definedName name="VAS073_F_Kitumokesciusa432GeriamojoVandens" localSheetId="3">'Forma 4'!$G$209</definedName>
    <definedName name="VAS073_F_Kitumokesciusa433GeriamojoVandens" localSheetId="3">'Forma 4'!$H$209</definedName>
    <definedName name="VAS073_F_Kitumokesciusa43IsViso" localSheetId="3">'Forma 4'!$E$209</definedName>
    <definedName name="VAS073_F_Kitumokesciusa441NuotekuSurinkimas" localSheetId="3">'Forma 4'!$J$209</definedName>
    <definedName name="VAS073_F_Kitumokesciusa442NuotekuValymas" localSheetId="3">'Forma 4'!$K$209</definedName>
    <definedName name="VAS073_F_Kitumokesciusa443NuotekuDumblo" localSheetId="3">'Forma 4'!$L$209</definedName>
    <definedName name="VAS073_F_Kitumokesciusa44IsViso" localSheetId="3">'Forma 4'!$I$209</definedName>
    <definedName name="VAS073_F_Kitumokesciusa45PavirsiniuNuoteku" localSheetId="3">'Forma 4'!$M$209</definedName>
    <definedName name="VAS073_F_Kitumokesciusa46KitosReguliuojamosios" localSheetId="3">'Forma 4'!$N$209</definedName>
    <definedName name="VAS073_F_Kitumokesciusa47KitosVeiklos" localSheetId="3">'Forma 4'!$Q$209</definedName>
    <definedName name="VAS073_F_Kitumokesciusa4Apskaitosveikla1" localSheetId="3">'Forma 4'!$O$209</definedName>
    <definedName name="VAS073_F_Kitumokesciusa4Kitareguliuoja1" localSheetId="3">'Forma 4'!$P$209</definedName>
    <definedName name="VAS073_F_Kitupaslaugupi11IS" localSheetId="3">'Forma 4'!$D$86</definedName>
    <definedName name="VAS073_F_Kitupaslaugupi131GeriamojoVandens" localSheetId="3">'Forma 4'!$F$86</definedName>
    <definedName name="VAS073_F_Kitupaslaugupi132GeriamojoVandens" localSheetId="3">'Forma 4'!$G$86</definedName>
    <definedName name="VAS073_F_Kitupaslaugupi133GeriamojoVandens" localSheetId="3">'Forma 4'!$H$86</definedName>
    <definedName name="VAS073_F_Kitupaslaugupi13IsViso" localSheetId="3">'Forma 4'!$E$86</definedName>
    <definedName name="VAS073_F_Kitupaslaugupi141NuotekuSurinkimas" localSheetId="3">'Forma 4'!$J$86</definedName>
    <definedName name="VAS073_F_Kitupaslaugupi142NuotekuValymas" localSheetId="3">'Forma 4'!$K$86</definedName>
    <definedName name="VAS073_F_Kitupaslaugupi143NuotekuDumblo" localSheetId="3">'Forma 4'!$L$86</definedName>
    <definedName name="VAS073_F_Kitupaslaugupi14IsViso" localSheetId="3">'Forma 4'!$I$86</definedName>
    <definedName name="VAS073_F_Kitupaslaugupi15PavirsiniuNuoteku" localSheetId="3">'Forma 4'!$M$86</definedName>
    <definedName name="VAS073_F_Kitupaslaugupi16KitosReguliuojamosios" localSheetId="3">'Forma 4'!$N$86</definedName>
    <definedName name="VAS073_F_Kitupaslaugupi17KitosVeiklos" localSheetId="3">'Forma 4'!$Q$86</definedName>
    <definedName name="VAS073_F_Kitupaslaugupi1Apskaitosveikla1" localSheetId="3">'Forma 4'!$O$86</definedName>
    <definedName name="VAS073_F_Kitupaslaugupi1Kitareguliuoja1" localSheetId="3">'Forma 4'!$P$86</definedName>
    <definedName name="VAS073_F_Kitupaslaugupi21IS" localSheetId="3">'Forma 4'!$D$138</definedName>
    <definedName name="VAS073_F_Kitupaslaugupi231GeriamojoVandens" localSheetId="3">'Forma 4'!$F$138</definedName>
    <definedName name="VAS073_F_Kitupaslaugupi232GeriamojoVandens" localSheetId="3">'Forma 4'!$G$138</definedName>
    <definedName name="VAS073_F_Kitupaslaugupi233GeriamojoVandens" localSheetId="3">'Forma 4'!$H$138</definedName>
    <definedName name="VAS073_F_Kitupaslaugupi23IsViso" localSheetId="3">'Forma 4'!$E$138</definedName>
    <definedName name="VAS073_F_Kitupaslaugupi241NuotekuSurinkimas" localSheetId="3">'Forma 4'!$J$138</definedName>
    <definedName name="VAS073_F_Kitupaslaugupi242NuotekuValymas" localSheetId="3">'Forma 4'!$K$138</definedName>
    <definedName name="VAS073_F_Kitupaslaugupi243NuotekuDumblo" localSheetId="3">'Forma 4'!$L$138</definedName>
    <definedName name="VAS073_F_Kitupaslaugupi24IsViso" localSheetId="3">'Forma 4'!$I$138</definedName>
    <definedName name="VAS073_F_Kitupaslaugupi25PavirsiniuNuoteku" localSheetId="3">'Forma 4'!$M$138</definedName>
    <definedName name="VAS073_F_Kitupaslaugupi26KitosReguliuojamosios" localSheetId="3">'Forma 4'!$N$138</definedName>
    <definedName name="VAS073_F_Kitupaslaugupi27KitosVeiklos" localSheetId="3">'Forma 4'!$Q$138</definedName>
    <definedName name="VAS073_F_Kitupaslaugupi2Apskaitosveikla1" localSheetId="3">'Forma 4'!$O$138</definedName>
    <definedName name="VAS073_F_Kitupaslaugupi2Kitareguliuoja1" localSheetId="3">'Forma 4'!$P$138</definedName>
    <definedName name="VAS073_F_Kitupaslaugupi31IS" localSheetId="3">'Forma 4'!$D$234</definedName>
    <definedName name="VAS073_F_Kitupaslaugupi331GeriamojoVandens" localSheetId="3">'Forma 4'!$F$234</definedName>
    <definedName name="VAS073_F_Kitupaslaugupi332GeriamojoVandens" localSheetId="3">'Forma 4'!$G$234</definedName>
    <definedName name="VAS073_F_Kitupaslaugupi333GeriamojoVandens" localSheetId="3">'Forma 4'!$H$234</definedName>
    <definedName name="VAS073_F_Kitupaslaugupi33IsViso" localSheetId="3">'Forma 4'!$E$234</definedName>
    <definedName name="VAS073_F_Kitupaslaugupi341NuotekuSurinkimas" localSheetId="3">'Forma 4'!$J$234</definedName>
    <definedName name="VAS073_F_Kitupaslaugupi342NuotekuValymas" localSheetId="3">'Forma 4'!$K$234</definedName>
    <definedName name="VAS073_F_Kitupaslaugupi343NuotekuDumblo" localSheetId="3">'Forma 4'!$L$234</definedName>
    <definedName name="VAS073_F_Kitupaslaugupi34IsViso" localSheetId="3">'Forma 4'!$I$234</definedName>
    <definedName name="VAS073_F_Kitupaslaugupi35PavirsiniuNuoteku" localSheetId="3">'Forma 4'!$M$234</definedName>
    <definedName name="VAS073_F_Kitupaslaugupi36KitosReguliuojamosios" localSheetId="3">'Forma 4'!$N$234</definedName>
    <definedName name="VAS073_F_Kitupaslaugupi37KitosVeiklos" localSheetId="3">'Forma 4'!$Q$234</definedName>
    <definedName name="VAS073_F_Kitupaslaugupi3Apskaitosveikla1" localSheetId="3">'Forma 4'!$O$234</definedName>
    <definedName name="VAS073_F_Kitupaslaugupi3Kitareguliuoja1" localSheetId="3">'Forma 4'!$P$234</definedName>
    <definedName name="VAS073_F_Konsultaciniup11IS" localSheetId="3">'Forma 4'!$D$69</definedName>
    <definedName name="VAS073_F_Konsultaciniup131GeriamojoVandens" localSheetId="3">'Forma 4'!$F$69</definedName>
    <definedName name="VAS073_F_Konsultaciniup132GeriamojoVandens" localSheetId="3">'Forma 4'!$G$69</definedName>
    <definedName name="VAS073_F_Konsultaciniup133GeriamojoVandens" localSheetId="3">'Forma 4'!$H$69</definedName>
    <definedName name="VAS073_F_Konsultaciniup13IsViso" localSheetId="3">'Forma 4'!$E$69</definedName>
    <definedName name="VAS073_F_Konsultaciniup141NuotekuSurinkimas" localSheetId="3">'Forma 4'!$J$69</definedName>
    <definedName name="VAS073_F_Konsultaciniup142NuotekuValymas" localSheetId="3">'Forma 4'!$K$69</definedName>
    <definedName name="VAS073_F_Konsultaciniup143NuotekuDumblo" localSheetId="3">'Forma 4'!$L$69</definedName>
    <definedName name="VAS073_F_Konsultaciniup14IsViso" localSheetId="3">'Forma 4'!$I$69</definedName>
    <definedName name="VAS073_F_Konsultaciniup15PavirsiniuNuoteku" localSheetId="3">'Forma 4'!$M$69</definedName>
    <definedName name="VAS073_F_Konsultaciniup16KitosReguliuojamosios" localSheetId="3">'Forma 4'!$N$69</definedName>
    <definedName name="VAS073_F_Konsultaciniup17KitosVeiklos" localSheetId="3">'Forma 4'!$Q$69</definedName>
    <definedName name="VAS073_F_Konsultaciniup1Apskaitosveikla1" localSheetId="3">'Forma 4'!$O$69</definedName>
    <definedName name="VAS073_F_Konsultaciniup1Kitareguliuoja1" localSheetId="3">'Forma 4'!$P$69</definedName>
    <definedName name="VAS073_F_Konsultaciniup21IS" localSheetId="3">'Forma 4'!$D$121</definedName>
    <definedName name="VAS073_F_Konsultaciniup231GeriamojoVandens" localSheetId="3">'Forma 4'!$F$121</definedName>
    <definedName name="VAS073_F_Konsultaciniup232GeriamojoVandens" localSheetId="3">'Forma 4'!$G$121</definedName>
    <definedName name="VAS073_F_Konsultaciniup233GeriamojoVandens" localSheetId="3">'Forma 4'!$H$121</definedName>
    <definedName name="VAS073_F_Konsultaciniup23IsViso" localSheetId="3">'Forma 4'!$E$121</definedName>
    <definedName name="VAS073_F_Konsultaciniup241NuotekuSurinkimas" localSheetId="3">'Forma 4'!$J$121</definedName>
    <definedName name="VAS073_F_Konsultaciniup242NuotekuValymas" localSheetId="3">'Forma 4'!$K$121</definedName>
    <definedName name="VAS073_F_Konsultaciniup243NuotekuDumblo" localSheetId="3">'Forma 4'!$L$121</definedName>
    <definedName name="VAS073_F_Konsultaciniup24IsViso" localSheetId="3">'Forma 4'!$I$121</definedName>
    <definedName name="VAS073_F_Konsultaciniup25PavirsiniuNuoteku" localSheetId="3">'Forma 4'!$M$121</definedName>
    <definedName name="VAS073_F_Konsultaciniup26KitosReguliuojamosios" localSheetId="3">'Forma 4'!$N$121</definedName>
    <definedName name="VAS073_F_Konsultaciniup27KitosVeiklos" localSheetId="3">'Forma 4'!$Q$121</definedName>
    <definedName name="VAS073_F_Konsultaciniup2Apskaitosveikla1" localSheetId="3">'Forma 4'!$O$121</definedName>
    <definedName name="VAS073_F_Konsultaciniup2Kitareguliuoja1" localSheetId="3">'Forma 4'!$P$121</definedName>
    <definedName name="VAS073_F_Konsultaciniup31IS" localSheetId="3">'Forma 4'!$D$172</definedName>
    <definedName name="VAS073_F_Konsultaciniup331GeriamojoVandens" localSheetId="3">'Forma 4'!$F$172</definedName>
    <definedName name="VAS073_F_Konsultaciniup332GeriamojoVandens" localSheetId="3">'Forma 4'!$G$172</definedName>
    <definedName name="VAS073_F_Konsultaciniup333GeriamojoVandens" localSheetId="3">'Forma 4'!$H$172</definedName>
    <definedName name="VAS073_F_Konsultaciniup33IsViso" localSheetId="3">'Forma 4'!$E$172</definedName>
    <definedName name="VAS073_F_Konsultaciniup341NuotekuSurinkimas" localSheetId="3">'Forma 4'!$J$172</definedName>
    <definedName name="VAS073_F_Konsultaciniup342NuotekuValymas" localSheetId="3">'Forma 4'!$K$172</definedName>
    <definedName name="VAS073_F_Konsultaciniup343NuotekuDumblo" localSheetId="3">'Forma 4'!$L$172</definedName>
    <definedName name="VAS073_F_Konsultaciniup34IsViso" localSheetId="3">'Forma 4'!$I$172</definedName>
    <definedName name="VAS073_F_Konsultaciniup35PavirsiniuNuoteku" localSheetId="3">'Forma 4'!$M$172</definedName>
    <definedName name="VAS073_F_Konsultaciniup36KitosReguliuojamosios" localSheetId="3">'Forma 4'!$N$172</definedName>
    <definedName name="VAS073_F_Konsultaciniup37KitosVeiklos" localSheetId="3">'Forma 4'!$Q$172</definedName>
    <definedName name="VAS073_F_Konsultaciniup3Apskaitosveikla1" localSheetId="3">'Forma 4'!$O$172</definedName>
    <definedName name="VAS073_F_Konsultaciniup3Kitareguliuoja1" localSheetId="3">'Forma 4'!$P$172</definedName>
    <definedName name="VAS073_F_Konsultaciniup41IS" localSheetId="3">'Forma 4'!$D$216</definedName>
    <definedName name="VAS073_F_Konsultaciniup431GeriamojoVandens" localSheetId="3">'Forma 4'!$F$216</definedName>
    <definedName name="VAS073_F_Konsultaciniup432GeriamojoVandens" localSheetId="3">'Forma 4'!$G$216</definedName>
    <definedName name="VAS073_F_Konsultaciniup433GeriamojoVandens" localSheetId="3">'Forma 4'!$H$216</definedName>
    <definedName name="VAS073_F_Konsultaciniup43IsViso" localSheetId="3">'Forma 4'!$E$216</definedName>
    <definedName name="VAS073_F_Konsultaciniup441NuotekuSurinkimas" localSheetId="3">'Forma 4'!$J$216</definedName>
    <definedName name="VAS073_F_Konsultaciniup442NuotekuValymas" localSheetId="3">'Forma 4'!$K$216</definedName>
    <definedName name="VAS073_F_Konsultaciniup443NuotekuDumblo" localSheetId="3">'Forma 4'!$L$216</definedName>
    <definedName name="VAS073_F_Konsultaciniup44IsViso" localSheetId="3">'Forma 4'!$I$216</definedName>
    <definedName name="VAS073_F_Konsultaciniup45PavirsiniuNuoteku" localSheetId="3">'Forma 4'!$M$216</definedName>
    <definedName name="VAS073_F_Konsultaciniup46KitosReguliuojamosios" localSheetId="3">'Forma 4'!$N$216</definedName>
    <definedName name="VAS073_F_Konsultaciniup47KitosVeiklos" localSheetId="3">'Forma 4'!$Q$216</definedName>
    <definedName name="VAS073_F_Konsultaciniup4Apskaitosveikla1" localSheetId="3">'Forma 4'!$O$216</definedName>
    <definedName name="VAS073_F_Konsultaciniup4Kitareguliuoja1" localSheetId="3">'Forma 4'!$P$216</definedName>
    <definedName name="VAS073_F_Kuraslengviesi11IS" localSheetId="3">'Forma 4'!$D$42</definedName>
    <definedName name="VAS073_F_Kuraslengviesi131GeriamojoVandens" localSheetId="3">'Forma 4'!$F$42</definedName>
    <definedName name="VAS073_F_Kuraslengviesi132GeriamojoVandens" localSheetId="3">'Forma 4'!$G$42</definedName>
    <definedName name="VAS073_F_Kuraslengviesi133GeriamojoVandens" localSheetId="3">'Forma 4'!$H$42</definedName>
    <definedName name="VAS073_F_Kuraslengviesi13IsViso" localSheetId="3">'Forma 4'!$E$42</definedName>
    <definedName name="VAS073_F_Kuraslengviesi141NuotekuSurinkimas" localSheetId="3">'Forma 4'!$J$42</definedName>
    <definedName name="VAS073_F_Kuraslengviesi142NuotekuValymas" localSheetId="3">'Forma 4'!$K$42</definedName>
    <definedName name="VAS073_F_Kuraslengviesi143NuotekuDumblo" localSheetId="3">'Forma 4'!$L$42</definedName>
    <definedName name="VAS073_F_Kuraslengviesi14IsViso" localSheetId="3">'Forma 4'!$I$42</definedName>
    <definedName name="VAS073_F_Kuraslengviesi15PavirsiniuNuoteku" localSheetId="3">'Forma 4'!$M$42</definedName>
    <definedName name="VAS073_F_Kuraslengviesi16KitosReguliuojamosios" localSheetId="3">'Forma 4'!$N$42</definedName>
    <definedName name="VAS073_F_Kuraslengviesi17KitosVeiklos" localSheetId="3">'Forma 4'!$Q$42</definedName>
    <definedName name="VAS073_F_Kuraslengviesi1Apskaitosveikla1" localSheetId="3">'Forma 4'!$O$42</definedName>
    <definedName name="VAS073_F_Kuraslengviesi1Kitareguliuoja1" localSheetId="3">'Forma 4'!$P$42</definedName>
    <definedName name="VAS073_F_Kuraslengviesi21IS" localSheetId="3">'Forma 4'!$D$96</definedName>
    <definedName name="VAS073_F_Kuraslengviesi231GeriamojoVandens" localSheetId="3">'Forma 4'!$F$96</definedName>
    <definedName name="VAS073_F_Kuraslengviesi232GeriamojoVandens" localSheetId="3">'Forma 4'!$G$96</definedName>
    <definedName name="VAS073_F_Kuraslengviesi233GeriamojoVandens" localSheetId="3">'Forma 4'!$H$96</definedName>
    <definedName name="VAS073_F_Kuraslengviesi23IsViso" localSheetId="3">'Forma 4'!$E$96</definedName>
    <definedName name="VAS073_F_Kuraslengviesi241NuotekuSurinkimas" localSheetId="3">'Forma 4'!$J$96</definedName>
    <definedName name="VAS073_F_Kuraslengviesi242NuotekuValymas" localSheetId="3">'Forma 4'!$K$96</definedName>
    <definedName name="VAS073_F_Kuraslengviesi243NuotekuDumblo" localSheetId="3">'Forma 4'!$L$96</definedName>
    <definedName name="VAS073_F_Kuraslengviesi24IsViso" localSheetId="3">'Forma 4'!$I$96</definedName>
    <definedName name="VAS073_F_Kuraslengviesi25PavirsiniuNuoteku" localSheetId="3">'Forma 4'!$M$96</definedName>
    <definedName name="VAS073_F_Kuraslengviesi26KitosReguliuojamosios" localSheetId="3">'Forma 4'!$N$96</definedName>
    <definedName name="VAS073_F_Kuraslengviesi27KitosVeiklos" localSheetId="3">'Forma 4'!$Q$96</definedName>
    <definedName name="VAS073_F_Kuraslengviesi2Apskaitosveikla1" localSheetId="3">'Forma 4'!$O$96</definedName>
    <definedName name="VAS073_F_Kuraslengviesi2Kitareguliuoja1" localSheetId="3">'Forma 4'!$P$96</definedName>
    <definedName name="VAS073_F_Kuraslengviesi31IS" localSheetId="3">'Forma 4'!$D$147</definedName>
    <definedName name="VAS073_F_Kuraslengviesi331GeriamojoVandens" localSheetId="3">'Forma 4'!$F$147</definedName>
    <definedName name="VAS073_F_Kuraslengviesi332GeriamojoVandens" localSheetId="3">'Forma 4'!$G$147</definedName>
    <definedName name="VAS073_F_Kuraslengviesi333GeriamojoVandens" localSheetId="3">'Forma 4'!$H$147</definedName>
    <definedName name="VAS073_F_Kuraslengviesi33IsViso" localSheetId="3">'Forma 4'!$E$147</definedName>
    <definedName name="VAS073_F_Kuraslengviesi341NuotekuSurinkimas" localSheetId="3">'Forma 4'!$J$147</definedName>
    <definedName name="VAS073_F_Kuraslengviesi342NuotekuValymas" localSheetId="3">'Forma 4'!$K$147</definedName>
    <definedName name="VAS073_F_Kuraslengviesi343NuotekuDumblo" localSheetId="3">'Forma 4'!$L$147</definedName>
    <definedName name="VAS073_F_Kuraslengviesi34IsViso" localSheetId="3">'Forma 4'!$I$147</definedName>
    <definedName name="VAS073_F_Kuraslengviesi35PavirsiniuNuoteku" localSheetId="3">'Forma 4'!$M$147</definedName>
    <definedName name="VAS073_F_Kuraslengviesi36KitosReguliuojamosios" localSheetId="3">'Forma 4'!$N$147</definedName>
    <definedName name="VAS073_F_Kuraslengviesi37KitosVeiklos" localSheetId="3">'Forma 4'!$Q$147</definedName>
    <definedName name="VAS073_F_Kuraslengviesi3Apskaitosveikla1" localSheetId="3">'Forma 4'!$O$147</definedName>
    <definedName name="VAS073_F_Kuraslengviesi3Kitareguliuoja1" localSheetId="3">'Forma 4'!$P$147</definedName>
    <definedName name="VAS073_F_Kuraslengviesi41IS" localSheetId="3">'Forma 4'!$D$191</definedName>
    <definedName name="VAS073_F_Kuraslengviesi431GeriamojoVandens" localSheetId="3">'Forma 4'!$F$191</definedName>
    <definedName name="VAS073_F_Kuraslengviesi432GeriamojoVandens" localSheetId="3">'Forma 4'!$G$191</definedName>
    <definedName name="VAS073_F_Kuraslengviesi433GeriamojoVandens" localSheetId="3">'Forma 4'!$H$191</definedName>
    <definedName name="VAS073_F_Kuraslengviesi43IsViso" localSheetId="3">'Forma 4'!$E$191</definedName>
    <definedName name="VAS073_F_Kuraslengviesi441NuotekuSurinkimas" localSheetId="3">'Forma 4'!$J$191</definedName>
    <definedName name="VAS073_F_Kuraslengviesi442NuotekuValymas" localSheetId="3">'Forma 4'!$K$191</definedName>
    <definedName name="VAS073_F_Kuraslengviesi443NuotekuDumblo" localSheetId="3">'Forma 4'!$L$191</definedName>
    <definedName name="VAS073_F_Kuraslengviesi44IsViso" localSheetId="3">'Forma 4'!$I$191</definedName>
    <definedName name="VAS073_F_Kuraslengviesi45PavirsiniuNuoteku" localSheetId="3">'Forma 4'!$M$191</definedName>
    <definedName name="VAS073_F_Kuraslengviesi46KitosReguliuojamosios" localSheetId="3">'Forma 4'!$N$191</definedName>
    <definedName name="VAS073_F_Kuraslengviesi47KitosVeiklos" localSheetId="3">'Forma 4'!$Q$191</definedName>
    <definedName name="VAS073_F_Kuraslengviesi4Apskaitosveikla1" localSheetId="3">'Forma 4'!$O$191</definedName>
    <definedName name="VAS073_F_Kuraslengviesi4Kitareguliuoja1" localSheetId="3">'Forma 4'!$P$191</definedName>
    <definedName name="VAS073_F_Kurasmasinomsi11IS" localSheetId="3">'Forma 4'!$D$41</definedName>
    <definedName name="VAS073_F_Kurasmasinomsi131GeriamojoVandens" localSheetId="3">'Forma 4'!$F$41</definedName>
    <definedName name="VAS073_F_Kurasmasinomsi132GeriamojoVandens" localSheetId="3">'Forma 4'!$G$41</definedName>
    <definedName name="VAS073_F_Kurasmasinomsi133GeriamojoVandens" localSheetId="3">'Forma 4'!$H$41</definedName>
    <definedName name="VAS073_F_Kurasmasinomsi13IsViso" localSheetId="3">'Forma 4'!$E$41</definedName>
    <definedName name="VAS073_F_Kurasmasinomsi141NuotekuSurinkimas" localSheetId="3">'Forma 4'!$J$41</definedName>
    <definedName name="VAS073_F_Kurasmasinomsi142NuotekuValymas" localSheetId="3">'Forma 4'!$K$41</definedName>
    <definedName name="VAS073_F_Kurasmasinomsi143NuotekuDumblo" localSheetId="3">'Forma 4'!$L$41</definedName>
    <definedName name="VAS073_F_Kurasmasinomsi14IsViso" localSheetId="3">'Forma 4'!$I$41</definedName>
    <definedName name="VAS073_F_Kurasmasinomsi15PavirsiniuNuoteku" localSheetId="3">'Forma 4'!$M$41</definedName>
    <definedName name="VAS073_F_Kurasmasinomsi16KitosReguliuojamosios" localSheetId="3">'Forma 4'!$N$41</definedName>
    <definedName name="VAS073_F_Kurasmasinomsi17KitosVeiklos" localSheetId="3">'Forma 4'!$Q$41</definedName>
    <definedName name="VAS073_F_Kurasmasinomsi1Apskaitosveikla1" localSheetId="3">'Forma 4'!$O$41</definedName>
    <definedName name="VAS073_F_Kurasmasinomsi1Kitareguliuoja1" localSheetId="3">'Forma 4'!$P$41</definedName>
    <definedName name="VAS073_F_Kurasmasinomsi21IS" localSheetId="3">'Forma 4'!$D$95</definedName>
    <definedName name="VAS073_F_Kurasmasinomsi231GeriamojoVandens" localSheetId="3">'Forma 4'!$F$95</definedName>
    <definedName name="VAS073_F_Kurasmasinomsi232GeriamojoVandens" localSheetId="3">'Forma 4'!$G$95</definedName>
    <definedName name="VAS073_F_Kurasmasinomsi233GeriamojoVandens" localSheetId="3">'Forma 4'!$H$95</definedName>
    <definedName name="VAS073_F_Kurasmasinomsi23IsViso" localSheetId="3">'Forma 4'!$E$95</definedName>
    <definedName name="VAS073_F_Kurasmasinomsi241NuotekuSurinkimas" localSheetId="3">'Forma 4'!$J$95</definedName>
    <definedName name="VAS073_F_Kurasmasinomsi242NuotekuValymas" localSheetId="3">'Forma 4'!$K$95</definedName>
    <definedName name="VAS073_F_Kurasmasinomsi243NuotekuDumblo" localSheetId="3">'Forma 4'!$L$95</definedName>
    <definedName name="VAS073_F_Kurasmasinomsi24IsViso" localSheetId="3">'Forma 4'!$I$95</definedName>
    <definedName name="VAS073_F_Kurasmasinomsi25PavirsiniuNuoteku" localSheetId="3">'Forma 4'!$M$95</definedName>
    <definedName name="VAS073_F_Kurasmasinomsi26KitosReguliuojamosios" localSheetId="3">'Forma 4'!$N$95</definedName>
    <definedName name="VAS073_F_Kurasmasinomsi27KitosVeiklos" localSheetId="3">'Forma 4'!$Q$95</definedName>
    <definedName name="VAS073_F_Kurasmasinomsi2Apskaitosveikla1" localSheetId="3">'Forma 4'!$O$95</definedName>
    <definedName name="VAS073_F_Kurasmasinomsi2Kitareguliuoja1" localSheetId="3">'Forma 4'!$P$95</definedName>
    <definedName name="VAS073_F_Kurasmasinomsi31IS" localSheetId="3">'Forma 4'!$D$146</definedName>
    <definedName name="VAS073_F_Kurasmasinomsi331GeriamojoVandens" localSheetId="3">'Forma 4'!$F$146</definedName>
    <definedName name="VAS073_F_Kurasmasinomsi332GeriamojoVandens" localSheetId="3">'Forma 4'!$G$146</definedName>
    <definedName name="VAS073_F_Kurasmasinomsi333GeriamojoVandens" localSheetId="3">'Forma 4'!$H$146</definedName>
    <definedName name="VAS073_F_Kurasmasinomsi33IsViso" localSheetId="3">'Forma 4'!$E$146</definedName>
    <definedName name="VAS073_F_Kurasmasinomsi341NuotekuSurinkimas" localSheetId="3">'Forma 4'!$J$146</definedName>
    <definedName name="VAS073_F_Kurasmasinomsi342NuotekuValymas" localSheetId="3">'Forma 4'!$K$146</definedName>
    <definedName name="VAS073_F_Kurasmasinomsi343NuotekuDumblo" localSheetId="3">'Forma 4'!$L$146</definedName>
    <definedName name="VAS073_F_Kurasmasinomsi34IsViso" localSheetId="3">'Forma 4'!$I$146</definedName>
    <definedName name="VAS073_F_Kurasmasinomsi35PavirsiniuNuoteku" localSheetId="3">'Forma 4'!$M$146</definedName>
    <definedName name="VAS073_F_Kurasmasinomsi36KitosReguliuojamosios" localSheetId="3">'Forma 4'!$N$146</definedName>
    <definedName name="VAS073_F_Kurasmasinomsi37KitosVeiklos" localSheetId="3">'Forma 4'!$Q$146</definedName>
    <definedName name="VAS073_F_Kurasmasinomsi3Apskaitosveikla1" localSheetId="3">'Forma 4'!$O$146</definedName>
    <definedName name="VAS073_F_Kurasmasinomsi3Kitareguliuoja1" localSheetId="3">'Forma 4'!$P$146</definedName>
    <definedName name="VAS073_F_Kurasmasinomsi41IS" localSheetId="3">'Forma 4'!$D$190</definedName>
    <definedName name="VAS073_F_Kurasmasinomsi431GeriamojoVandens" localSheetId="3">'Forma 4'!$F$190</definedName>
    <definedName name="VAS073_F_Kurasmasinomsi432GeriamojoVandens" localSheetId="3">'Forma 4'!$G$190</definedName>
    <definedName name="VAS073_F_Kurasmasinomsi433GeriamojoVandens" localSheetId="3">'Forma 4'!$H$190</definedName>
    <definedName name="VAS073_F_Kurasmasinomsi43IsViso" localSheetId="3">'Forma 4'!$E$190</definedName>
    <definedName name="VAS073_F_Kurasmasinomsi441NuotekuSurinkimas" localSheetId="3">'Forma 4'!$J$190</definedName>
    <definedName name="VAS073_F_Kurasmasinomsi442NuotekuValymas" localSheetId="3">'Forma 4'!$K$190</definedName>
    <definedName name="VAS073_F_Kurasmasinomsi443NuotekuDumblo" localSheetId="3">'Forma 4'!$L$190</definedName>
    <definedName name="VAS073_F_Kurasmasinomsi44IsViso" localSheetId="3">'Forma 4'!$I$190</definedName>
    <definedName name="VAS073_F_Kurasmasinomsi45PavirsiniuNuoteku" localSheetId="3">'Forma 4'!$M$190</definedName>
    <definedName name="VAS073_F_Kurasmasinomsi46KitosReguliuojamosios" localSheetId="3">'Forma 4'!$N$190</definedName>
    <definedName name="VAS073_F_Kurasmasinomsi47KitosVeiklos" localSheetId="3">'Forma 4'!$Q$190</definedName>
    <definedName name="VAS073_F_Kurasmasinomsi4Apskaitosveikla1" localSheetId="3">'Forma 4'!$O$190</definedName>
    <definedName name="VAS073_F_Kurasmasinomsi4Kitareguliuoja1" localSheetId="3">'Forma 4'!$P$190</definedName>
    <definedName name="VAS073_F_Kurotransportu11IS" localSheetId="3">'Forma 4'!$D$40</definedName>
    <definedName name="VAS073_F_Kurotransportu131GeriamojoVandens" localSheetId="3">'Forma 4'!$F$40</definedName>
    <definedName name="VAS073_F_Kurotransportu132GeriamojoVandens" localSheetId="3">'Forma 4'!$G$40</definedName>
    <definedName name="VAS073_F_Kurotransportu133GeriamojoVandens" localSheetId="3">'Forma 4'!$H$40</definedName>
    <definedName name="VAS073_F_Kurotransportu13IsViso" localSheetId="3">'Forma 4'!$E$40</definedName>
    <definedName name="VAS073_F_Kurotransportu141NuotekuSurinkimas" localSheetId="3">'Forma 4'!$J$40</definedName>
    <definedName name="VAS073_F_Kurotransportu142NuotekuValymas" localSheetId="3">'Forma 4'!$K$40</definedName>
    <definedName name="VAS073_F_Kurotransportu143NuotekuDumblo" localSheetId="3">'Forma 4'!$L$40</definedName>
    <definedName name="VAS073_F_Kurotransportu14IsViso" localSheetId="3">'Forma 4'!$I$40</definedName>
    <definedName name="VAS073_F_Kurotransportu15PavirsiniuNuoteku" localSheetId="3">'Forma 4'!$M$40</definedName>
    <definedName name="VAS073_F_Kurotransportu16KitosReguliuojamosios" localSheetId="3">'Forma 4'!$N$40</definedName>
    <definedName name="VAS073_F_Kurotransportu17KitosVeiklos" localSheetId="3">'Forma 4'!$Q$40</definedName>
    <definedName name="VAS073_F_Kurotransportu1Apskaitosveikla1" localSheetId="3">'Forma 4'!$O$40</definedName>
    <definedName name="VAS073_F_Kurotransportu1Kitareguliuoja1" localSheetId="3">'Forma 4'!$P$40</definedName>
    <definedName name="VAS073_F_Kurotransportu21IS" localSheetId="3">'Forma 4'!$D$94</definedName>
    <definedName name="VAS073_F_Kurotransportu231GeriamojoVandens" localSheetId="3">'Forma 4'!$F$94</definedName>
    <definedName name="VAS073_F_Kurotransportu232GeriamojoVandens" localSheetId="3">'Forma 4'!$G$94</definedName>
    <definedName name="VAS073_F_Kurotransportu233GeriamojoVandens" localSheetId="3">'Forma 4'!$H$94</definedName>
    <definedName name="VAS073_F_Kurotransportu23IsViso" localSheetId="3">'Forma 4'!$E$94</definedName>
    <definedName name="VAS073_F_Kurotransportu241NuotekuSurinkimas" localSheetId="3">'Forma 4'!$J$94</definedName>
    <definedName name="VAS073_F_Kurotransportu242NuotekuValymas" localSheetId="3">'Forma 4'!$K$94</definedName>
    <definedName name="VAS073_F_Kurotransportu243NuotekuDumblo" localSheetId="3">'Forma 4'!$L$94</definedName>
    <definedName name="VAS073_F_Kurotransportu24IsViso" localSheetId="3">'Forma 4'!$I$94</definedName>
    <definedName name="VAS073_F_Kurotransportu25PavirsiniuNuoteku" localSheetId="3">'Forma 4'!$M$94</definedName>
    <definedName name="VAS073_F_Kurotransportu26KitosReguliuojamosios" localSheetId="3">'Forma 4'!$N$94</definedName>
    <definedName name="VAS073_F_Kurotransportu27KitosVeiklos" localSheetId="3">'Forma 4'!$Q$94</definedName>
    <definedName name="VAS073_F_Kurotransportu2Apskaitosveikla1" localSheetId="3">'Forma 4'!$O$94</definedName>
    <definedName name="VAS073_F_Kurotransportu2Kitareguliuoja1" localSheetId="3">'Forma 4'!$P$94</definedName>
    <definedName name="VAS073_F_Kurotransportu31IS" localSheetId="3">'Forma 4'!$D$189</definedName>
    <definedName name="VAS073_F_Kurotransportu331GeriamojoVandens" localSheetId="3">'Forma 4'!$F$189</definedName>
    <definedName name="VAS073_F_Kurotransportu332GeriamojoVandens" localSheetId="3">'Forma 4'!$G$189</definedName>
    <definedName name="VAS073_F_Kurotransportu333GeriamojoVandens" localSheetId="3">'Forma 4'!$H$189</definedName>
    <definedName name="VAS073_F_Kurotransportu33IsViso" localSheetId="3">'Forma 4'!$E$189</definedName>
    <definedName name="VAS073_F_Kurotransportu341NuotekuSurinkimas" localSheetId="3">'Forma 4'!$J$189</definedName>
    <definedName name="VAS073_F_Kurotransportu342NuotekuValymas" localSheetId="3">'Forma 4'!$K$189</definedName>
    <definedName name="VAS073_F_Kurotransportu343NuotekuDumblo" localSheetId="3">'Forma 4'!$L$189</definedName>
    <definedName name="VAS073_F_Kurotransportu34IsViso" localSheetId="3">'Forma 4'!$I$189</definedName>
    <definedName name="VAS073_F_Kurotransportu35PavirsiniuNuoteku" localSheetId="3">'Forma 4'!$M$189</definedName>
    <definedName name="VAS073_F_Kurotransportu36KitosReguliuojamosios" localSheetId="3">'Forma 4'!$N$189</definedName>
    <definedName name="VAS073_F_Kurotransportu37KitosVeiklos" localSheetId="3">'Forma 4'!$Q$189</definedName>
    <definedName name="VAS073_F_Kurotransportu3Apskaitosveikla1" localSheetId="3">'Forma 4'!$O$189</definedName>
    <definedName name="VAS073_F_Kurotransportu3Kitareguliuoja1" localSheetId="3">'Forma 4'!$P$189</definedName>
    <definedName name="VAS073_F_Laboratoriniut11IS" localSheetId="3">'Forma 4'!$D$85</definedName>
    <definedName name="VAS073_F_Laboratoriniut131GeriamojoVandens" localSheetId="3">'Forma 4'!$F$85</definedName>
    <definedName name="VAS073_F_Laboratoriniut132GeriamojoVandens" localSheetId="3">'Forma 4'!$G$85</definedName>
    <definedName name="VAS073_F_Laboratoriniut133GeriamojoVandens" localSheetId="3">'Forma 4'!$H$85</definedName>
    <definedName name="VAS073_F_Laboratoriniut13IsViso" localSheetId="3">'Forma 4'!$E$85</definedName>
    <definedName name="VAS073_F_Laboratoriniut141NuotekuSurinkimas" localSheetId="3">'Forma 4'!$J$85</definedName>
    <definedName name="VAS073_F_Laboratoriniut142NuotekuValymas" localSheetId="3">'Forma 4'!$K$85</definedName>
    <definedName name="VAS073_F_Laboratoriniut143NuotekuDumblo" localSheetId="3">'Forma 4'!$L$85</definedName>
    <definedName name="VAS073_F_Laboratoriniut14IsViso" localSheetId="3">'Forma 4'!$I$85</definedName>
    <definedName name="VAS073_F_Laboratoriniut15PavirsiniuNuoteku" localSheetId="3">'Forma 4'!$M$85</definedName>
    <definedName name="VAS073_F_Laboratoriniut16KitosReguliuojamosios" localSheetId="3">'Forma 4'!$N$85</definedName>
    <definedName name="VAS073_F_Laboratoriniut17KitosVeiklos" localSheetId="3">'Forma 4'!$Q$85</definedName>
    <definedName name="VAS073_F_Laboratoriniut1Apskaitosveikla1" localSheetId="3">'Forma 4'!$O$85</definedName>
    <definedName name="VAS073_F_Laboratoriniut1Kitareguliuoja1" localSheetId="3">'Forma 4'!$P$85</definedName>
    <definedName name="VAS073_F_Laboratoriniut21IS" localSheetId="3">'Forma 4'!$D$137</definedName>
    <definedName name="VAS073_F_Laboratoriniut231GeriamojoVandens" localSheetId="3">'Forma 4'!$F$137</definedName>
    <definedName name="VAS073_F_Laboratoriniut232GeriamojoVandens" localSheetId="3">'Forma 4'!$G$137</definedName>
    <definedName name="VAS073_F_Laboratoriniut233GeriamojoVandens" localSheetId="3">'Forma 4'!$H$137</definedName>
    <definedName name="VAS073_F_Laboratoriniut23IsViso" localSheetId="3">'Forma 4'!$E$137</definedName>
    <definedName name="VAS073_F_Laboratoriniut241NuotekuSurinkimas" localSheetId="3">'Forma 4'!$J$137</definedName>
    <definedName name="VAS073_F_Laboratoriniut242NuotekuValymas" localSheetId="3">'Forma 4'!$K$137</definedName>
    <definedName name="VAS073_F_Laboratoriniut243NuotekuDumblo" localSheetId="3">'Forma 4'!$L$137</definedName>
    <definedName name="VAS073_F_Laboratoriniut24IsViso" localSheetId="3">'Forma 4'!$I$137</definedName>
    <definedName name="VAS073_F_Laboratoriniut25PavirsiniuNuoteku" localSheetId="3">'Forma 4'!$M$137</definedName>
    <definedName name="VAS073_F_Laboratoriniut26KitosReguliuojamosios" localSheetId="3">'Forma 4'!$N$137</definedName>
    <definedName name="VAS073_F_Laboratoriniut27KitosVeiklos" localSheetId="3">'Forma 4'!$Q$137</definedName>
    <definedName name="VAS073_F_Laboratoriniut2Apskaitosveikla1" localSheetId="3">'Forma 4'!$O$137</definedName>
    <definedName name="VAS073_F_Laboratoriniut2Kitareguliuoja1" localSheetId="3">'Forma 4'!$P$137</definedName>
    <definedName name="VAS073_F_Laboratoriniut31IS" localSheetId="3">'Forma 4'!$D$233</definedName>
    <definedName name="VAS073_F_Laboratoriniut331GeriamojoVandens" localSheetId="3">'Forma 4'!$F$233</definedName>
    <definedName name="VAS073_F_Laboratoriniut332GeriamojoVandens" localSheetId="3">'Forma 4'!$G$233</definedName>
    <definedName name="VAS073_F_Laboratoriniut333GeriamojoVandens" localSheetId="3">'Forma 4'!$H$233</definedName>
    <definedName name="VAS073_F_Laboratoriniut33IsViso" localSheetId="3">'Forma 4'!$E$233</definedName>
    <definedName name="VAS073_F_Laboratoriniut341NuotekuSurinkimas" localSheetId="3">'Forma 4'!$J$233</definedName>
    <definedName name="VAS073_F_Laboratoriniut342NuotekuValymas" localSheetId="3">'Forma 4'!$K$233</definedName>
    <definedName name="VAS073_F_Laboratoriniut343NuotekuDumblo" localSheetId="3">'Forma 4'!$L$233</definedName>
    <definedName name="VAS073_F_Laboratoriniut34IsViso" localSheetId="3">'Forma 4'!$I$233</definedName>
    <definedName name="VAS073_F_Laboratoriniut35PavirsiniuNuoteku" localSheetId="3">'Forma 4'!$M$233</definedName>
    <definedName name="VAS073_F_Laboratoriniut36KitosReguliuojamosios" localSheetId="3">'Forma 4'!$N$233</definedName>
    <definedName name="VAS073_F_Laboratoriniut37KitosVeiklos" localSheetId="3">'Forma 4'!$Q$233</definedName>
    <definedName name="VAS073_F_Laboratoriniut3Apskaitosveikla1" localSheetId="3">'Forma 4'!$O$233</definedName>
    <definedName name="VAS073_F_Laboratoriniut3Kitareguliuoja1" localSheetId="3">'Forma 4'!$P$233</definedName>
    <definedName name="VAS073_F_Metrologinespa11IS" localSheetId="3">'Forma 4'!$D$48</definedName>
    <definedName name="VAS073_F_Metrologinespa131GeriamojoVandens" localSheetId="3">'Forma 4'!$F$48</definedName>
    <definedName name="VAS073_F_Metrologinespa132GeriamojoVandens" localSheetId="3">'Forma 4'!$G$48</definedName>
    <definedName name="VAS073_F_Metrologinespa133GeriamojoVandens" localSheetId="3">'Forma 4'!$H$48</definedName>
    <definedName name="VAS073_F_Metrologinespa13IsViso" localSheetId="3">'Forma 4'!$E$48</definedName>
    <definedName name="VAS073_F_Metrologinespa141NuotekuSurinkimas" localSheetId="3">'Forma 4'!$J$48</definedName>
    <definedName name="VAS073_F_Metrologinespa142NuotekuValymas" localSheetId="3">'Forma 4'!$K$48</definedName>
    <definedName name="VAS073_F_Metrologinespa143NuotekuDumblo" localSheetId="3">'Forma 4'!$L$48</definedName>
    <definedName name="VAS073_F_Metrologinespa14IsViso" localSheetId="3">'Forma 4'!$I$48</definedName>
    <definedName name="VAS073_F_Metrologinespa15PavirsiniuNuoteku" localSheetId="3">'Forma 4'!$M$48</definedName>
    <definedName name="VAS073_F_Metrologinespa16KitosReguliuojamosios" localSheetId="3">'Forma 4'!$N$48</definedName>
    <definedName name="VAS073_F_Metrologinespa17KitosVeiklos" localSheetId="3">'Forma 4'!$Q$48</definedName>
    <definedName name="VAS073_F_Metrologinespa1Apskaitosveikla1" localSheetId="3">'Forma 4'!$O$48</definedName>
    <definedName name="VAS073_F_Metrologinespa1Kitareguliuoja1" localSheetId="3">'Forma 4'!$P$48</definedName>
    <definedName name="VAS073_F_Metrologinespa21IS" localSheetId="3">'Forma 4'!$D$102</definedName>
    <definedName name="VAS073_F_Metrologinespa231GeriamojoVandens" localSheetId="3">'Forma 4'!$F$102</definedName>
    <definedName name="VAS073_F_Metrologinespa232GeriamojoVandens" localSheetId="3">'Forma 4'!$G$102</definedName>
    <definedName name="VAS073_F_Metrologinespa233GeriamojoVandens" localSheetId="3">'Forma 4'!$H$102</definedName>
    <definedName name="VAS073_F_Metrologinespa23IsViso" localSheetId="3">'Forma 4'!$E$102</definedName>
    <definedName name="VAS073_F_Metrologinespa241NuotekuSurinkimas" localSheetId="3">'Forma 4'!$J$102</definedName>
    <definedName name="VAS073_F_Metrologinespa242NuotekuValymas" localSheetId="3">'Forma 4'!$K$102</definedName>
    <definedName name="VAS073_F_Metrologinespa243NuotekuDumblo" localSheetId="3">'Forma 4'!$L$102</definedName>
    <definedName name="VAS073_F_Metrologinespa24IsViso" localSheetId="3">'Forma 4'!$I$102</definedName>
    <definedName name="VAS073_F_Metrologinespa25PavirsiniuNuoteku" localSheetId="3">'Forma 4'!$M$102</definedName>
    <definedName name="VAS073_F_Metrologinespa26KitosReguliuojamosios" localSheetId="3">'Forma 4'!$N$102</definedName>
    <definedName name="VAS073_F_Metrologinespa27KitosVeiklos" localSheetId="3">'Forma 4'!$Q$102</definedName>
    <definedName name="VAS073_F_Metrologinespa2Apskaitosveikla1" localSheetId="3">'Forma 4'!$O$102</definedName>
    <definedName name="VAS073_F_Metrologinespa2Kitareguliuoja1" localSheetId="3">'Forma 4'!$P$102</definedName>
    <definedName name="VAS073_F_Metrologinespa31IS" localSheetId="3">'Forma 4'!$D$153</definedName>
    <definedName name="VAS073_F_Metrologinespa331GeriamojoVandens" localSheetId="3">'Forma 4'!$F$153</definedName>
    <definedName name="VAS073_F_Metrologinespa332GeriamojoVandens" localSheetId="3">'Forma 4'!$G$153</definedName>
    <definedName name="VAS073_F_Metrologinespa333GeriamojoVandens" localSheetId="3">'Forma 4'!$H$153</definedName>
    <definedName name="VAS073_F_Metrologinespa33IsViso" localSheetId="3">'Forma 4'!$E$153</definedName>
    <definedName name="VAS073_F_Metrologinespa341NuotekuSurinkimas" localSheetId="3">'Forma 4'!$J$153</definedName>
    <definedName name="VAS073_F_Metrologinespa342NuotekuValymas" localSheetId="3">'Forma 4'!$K$153</definedName>
    <definedName name="VAS073_F_Metrologinespa343NuotekuDumblo" localSheetId="3">'Forma 4'!$L$153</definedName>
    <definedName name="VAS073_F_Metrologinespa34IsViso" localSheetId="3">'Forma 4'!$I$153</definedName>
    <definedName name="VAS073_F_Metrologinespa35PavirsiniuNuoteku" localSheetId="3">'Forma 4'!$M$153</definedName>
    <definedName name="VAS073_F_Metrologinespa36KitosReguliuojamosios" localSheetId="3">'Forma 4'!$N$153</definedName>
    <definedName name="VAS073_F_Metrologinespa37KitosVeiklos" localSheetId="3">'Forma 4'!$Q$153</definedName>
    <definedName name="VAS073_F_Metrologinespa3Apskaitosveikla1" localSheetId="3">'Forma 4'!$O$153</definedName>
    <definedName name="VAS073_F_Metrologinespa3Kitareguliuoja1" localSheetId="3">'Forma 4'!$P$153</definedName>
    <definedName name="VAS073_F_Metrologinespa41IS" localSheetId="3">'Forma 4'!$D$197</definedName>
    <definedName name="VAS073_F_Metrologinespa431GeriamojoVandens" localSheetId="3">'Forma 4'!$F$197</definedName>
    <definedName name="VAS073_F_Metrologinespa432GeriamojoVandens" localSheetId="3">'Forma 4'!$G$197</definedName>
    <definedName name="VAS073_F_Metrologinespa433GeriamojoVandens" localSheetId="3">'Forma 4'!$H$197</definedName>
    <definedName name="VAS073_F_Metrologinespa43IsViso" localSheetId="3">'Forma 4'!$E$197</definedName>
    <definedName name="VAS073_F_Metrologinespa441NuotekuSurinkimas" localSheetId="3">'Forma 4'!$J$197</definedName>
    <definedName name="VAS073_F_Metrologinespa442NuotekuValymas" localSheetId="3">'Forma 4'!$K$197</definedName>
    <definedName name="VAS073_F_Metrologinespa443NuotekuDumblo" localSheetId="3">'Forma 4'!$L$197</definedName>
    <definedName name="VAS073_F_Metrologinespa44IsViso" localSheetId="3">'Forma 4'!$I$197</definedName>
    <definedName name="VAS073_F_Metrologinespa45PavirsiniuNuoteku" localSheetId="3">'Forma 4'!$M$197</definedName>
    <definedName name="VAS073_F_Metrologinespa46KitosReguliuojamosios" localSheetId="3">'Forma 4'!$N$197</definedName>
    <definedName name="VAS073_F_Metrologinespa47KitosVeiklos" localSheetId="3">'Forma 4'!$Q$197</definedName>
    <definedName name="VAS073_F_Metrologinespa4Apskaitosveikla1" localSheetId="3">'Forma 4'!$O$197</definedName>
    <definedName name="VAS073_F_Metrologinespa4Kitareguliuoja1" localSheetId="3">'Forma 4'!$P$197</definedName>
    <definedName name="VAS073_F_Mokesciouztars11IS" localSheetId="3">'Forma 4'!$D$59</definedName>
    <definedName name="VAS073_F_Mokesciouztars131GeriamojoVandens" localSheetId="3">'Forma 4'!$F$59</definedName>
    <definedName name="VAS073_F_Mokesciouztars132GeriamojoVandens" localSheetId="3">'Forma 4'!$G$59</definedName>
    <definedName name="VAS073_F_Mokesciouztars133GeriamojoVandens" localSheetId="3">'Forma 4'!$H$59</definedName>
    <definedName name="VAS073_F_Mokesciouztars13IsViso" localSheetId="3">'Forma 4'!$E$59</definedName>
    <definedName name="VAS073_F_Mokesciouztars141NuotekuSurinkimas" localSheetId="3">'Forma 4'!$J$59</definedName>
    <definedName name="VAS073_F_Mokesciouztars142NuotekuValymas" localSheetId="3">'Forma 4'!$K$59</definedName>
    <definedName name="VAS073_F_Mokesciouztars143NuotekuDumblo" localSheetId="3">'Forma 4'!$L$59</definedName>
    <definedName name="VAS073_F_Mokesciouztars14IsViso" localSheetId="3">'Forma 4'!$I$59</definedName>
    <definedName name="VAS073_F_Mokesciouztars15PavirsiniuNuoteku" localSheetId="3">'Forma 4'!$M$59</definedName>
    <definedName name="VAS073_F_Mokesciouztars16KitosReguliuojamosios" localSheetId="3">'Forma 4'!$N$59</definedName>
    <definedName name="VAS073_F_Mokesciouztars17KitosVeiklos" localSheetId="3">'Forma 4'!$Q$59</definedName>
    <definedName name="VAS073_F_Mokesciouztars1Apskaitosveikla1" localSheetId="3">'Forma 4'!$O$59</definedName>
    <definedName name="VAS073_F_Mokesciouztars1Kitareguliuoja1" localSheetId="3">'Forma 4'!$P$59</definedName>
    <definedName name="VAS073_F_Mokesciouzvals11IS" localSheetId="3">'Forma 4'!$D$58</definedName>
    <definedName name="VAS073_F_Mokesciouzvals131GeriamojoVandens" localSheetId="3">'Forma 4'!$F$58</definedName>
    <definedName name="VAS073_F_Mokesciouzvals132GeriamojoVandens" localSheetId="3">'Forma 4'!$G$58</definedName>
    <definedName name="VAS073_F_Mokesciouzvals133GeriamojoVandens" localSheetId="3">'Forma 4'!$H$58</definedName>
    <definedName name="VAS073_F_Mokesciouzvals13IsViso" localSheetId="3">'Forma 4'!$E$58</definedName>
    <definedName name="VAS073_F_Mokesciouzvals141NuotekuSurinkimas" localSheetId="3">'Forma 4'!$J$58</definedName>
    <definedName name="VAS073_F_Mokesciouzvals142NuotekuValymas" localSheetId="3">'Forma 4'!$K$58</definedName>
    <definedName name="VAS073_F_Mokesciouzvals143NuotekuDumblo" localSheetId="3">'Forma 4'!$L$58</definedName>
    <definedName name="VAS073_F_Mokesciouzvals14IsViso" localSheetId="3">'Forma 4'!$I$58</definedName>
    <definedName name="VAS073_F_Mokesciouzvals15PavirsiniuNuoteku" localSheetId="3">'Forma 4'!$M$58</definedName>
    <definedName name="VAS073_F_Mokesciouzvals16KitosReguliuojamosios" localSheetId="3">'Forma 4'!$N$58</definedName>
    <definedName name="VAS073_F_Mokesciouzvals17KitosVeiklos" localSheetId="3">'Forma 4'!$Q$58</definedName>
    <definedName name="VAS073_F_Mokesciouzvals1Apskaitosveikla1" localSheetId="3">'Forma 4'!$O$58</definedName>
    <definedName name="VAS073_F_Mokesciouzvals1Kitareguliuoja1" localSheetId="3">'Forma 4'!$P$58</definedName>
    <definedName name="VAS073_F_Mokesciusanaud11IS" localSheetId="3">'Forma 4'!$D$57</definedName>
    <definedName name="VAS073_F_Mokesciusanaud131GeriamojoVandens" localSheetId="3">'Forma 4'!$F$57</definedName>
    <definedName name="VAS073_F_Mokesciusanaud132GeriamojoVandens" localSheetId="3">'Forma 4'!$G$57</definedName>
    <definedName name="VAS073_F_Mokesciusanaud133GeriamojoVandens" localSheetId="3">'Forma 4'!$H$57</definedName>
    <definedName name="VAS073_F_Mokesciusanaud13IsViso" localSheetId="3">'Forma 4'!$E$57</definedName>
    <definedName name="VAS073_F_Mokesciusanaud141NuotekuSurinkimas" localSheetId="3">'Forma 4'!$J$57</definedName>
    <definedName name="VAS073_F_Mokesciusanaud142NuotekuValymas" localSheetId="3">'Forma 4'!$K$57</definedName>
    <definedName name="VAS073_F_Mokesciusanaud143NuotekuDumblo" localSheetId="3">'Forma 4'!$L$57</definedName>
    <definedName name="VAS073_F_Mokesciusanaud14IsViso" localSheetId="3">'Forma 4'!$I$57</definedName>
    <definedName name="VAS073_F_Mokesciusanaud15PavirsiniuNuoteku" localSheetId="3">'Forma 4'!$M$57</definedName>
    <definedName name="VAS073_F_Mokesciusanaud16KitosReguliuojamosios" localSheetId="3">'Forma 4'!$N$57</definedName>
    <definedName name="VAS073_F_Mokesciusanaud17KitosVeiklos" localSheetId="3">'Forma 4'!$Q$57</definedName>
    <definedName name="VAS073_F_Mokesciusanaud1Apskaitosveikla1" localSheetId="3">'Forma 4'!$O$57</definedName>
    <definedName name="VAS073_F_Mokesciusanaud1Kitareguliuoja1" localSheetId="3">'Forma 4'!$P$57</definedName>
    <definedName name="VAS073_F_Mokesciusanaud21IS" localSheetId="3">'Forma 4'!$D$111</definedName>
    <definedName name="VAS073_F_Mokesciusanaud231GeriamojoVandens" localSheetId="3">'Forma 4'!$F$111</definedName>
    <definedName name="VAS073_F_Mokesciusanaud232GeriamojoVandens" localSheetId="3">'Forma 4'!$G$111</definedName>
    <definedName name="VAS073_F_Mokesciusanaud233GeriamojoVandens" localSheetId="3">'Forma 4'!$H$111</definedName>
    <definedName name="VAS073_F_Mokesciusanaud23IsViso" localSheetId="3">'Forma 4'!$E$111</definedName>
    <definedName name="VAS073_F_Mokesciusanaud241NuotekuSurinkimas" localSheetId="3">'Forma 4'!$J$111</definedName>
    <definedName name="VAS073_F_Mokesciusanaud242NuotekuValymas" localSheetId="3">'Forma 4'!$K$111</definedName>
    <definedName name="VAS073_F_Mokesciusanaud243NuotekuDumblo" localSheetId="3">'Forma 4'!$L$111</definedName>
    <definedName name="VAS073_F_Mokesciusanaud24IsViso" localSheetId="3">'Forma 4'!$I$111</definedName>
    <definedName name="VAS073_F_Mokesciusanaud25PavirsiniuNuoteku" localSheetId="3">'Forma 4'!$M$111</definedName>
    <definedName name="VAS073_F_Mokesciusanaud26KitosReguliuojamosios" localSheetId="3">'Forma 4'!$N$111</definedName>
    <definedName name="VAS073_F_Mokesciusanaud27KitosVeiklos" localSheetId="3">'Forma 4'!$Q$111</definedName>
    <definedName name="VAS073_F_Mokesciusanaud2Apskaitosveikla1" localSheetId="3">'Forma 4'!$O$111</definedName>
    <definedName name="VAS073_F_Mokesciusanaud2Kitareguliuoja1" localSheetId="3">'Forma 4'!$P$111</definedName>
    <definedName name="VAS073_F_Mokesciusanaud31IS" localSheetId="3">'Forma 4'!$D$206</definedName>
    <definedName name="VAS073_F_Mokesciusanaud331GeriamojoVandens" localSheetId="3">'Forma 4'!$F$206</definedName>
    <definedName name="VAS073_F_Mokesciusanaud332GeriamojoVandens" localSheetId="3">'Forma 4'!$G$206</definedName>
    <definedName name="VAS073_F_Mokesciusanaud333GeriamojoVandens" localSheetId="3">'Forma 4'!$H$206</definedName>
    <definedName name="VAS073_F_Mokesciusanaud33IsViso" localSheetId="3">'Forma 4'!$E$206</definedName>
    <definedName name="VAS073_F_Mokesciusanaud341NuotekuSurinkimas" localSheetId="3">'Forma 4'!$J$206</definedName>
    <definedName name="VAS073_F_Mokesciusanaud342NuotekuValymas" localSheetId="3">'Forma 4'!$K$206</definedName>
    <definedName name="VAS073_F_Mokesciusanaud343NuotekuDumblo" localSheetId="3">'Forma 4'!$L$206</definedName>
    <definedName name="VAS073_F_Mokesciusanaud34IsViso" localSheetId="3">'Forma 4'!$I$206</definedName>
    <definedName name="VAS073_F_Mokesciusanaud35PavirsiniuNuoteku" localSheetId="3">'Forma 4'!$M$206</definedName>
    <definedName name="VAS073_F_Mokesciusanaud36KitosReguliuojamosios" localSheetId="3">'Forma 4'!$N$206</definedName>
    <definedName name="VAS073_F_Mokesciusanaud37KitosVeiklos" localSheetId="3">'Forma 4'!$Q$206</definedName>
    <definedName name="VAS073_F_Mokesciusanaud3Apskaitosveikla1" localSheetId="3">'Forma 4'!$O$206</definedName>
    <definedName name="VAS073_F_Mokesciusanaud3Kitareguliuoja1" localSheetId="3">'Forma 4'!$P$206</definedName>
    <definedName name="VAS073_F_Nekilnojamojot11IS" localSheetId="3">'Forma 4'!$D$60</definedName>
    <definedName name="VAS073_F_Nekilnojamojot131GeriamojoVandens" localSheetId="3">'Forma 4'!$F$60</definedName>
    <definedName name="VAS073_F_Nekilnojamojot132GeriamojoVandens" localSheetId="3">'Forma 4'!$G$60</definedName>
    <definedName name="VAS073_F_Nekilnojamojot133GeriamojoVandens" localSheetId="3">'Forma 4'!$H$60</definedName>
    <definedName name="VAS073_F_Nekilnojamojot13IsViso" localSheetId="3">'Forma 4'!$E$60</definedName>
    <definedName name="VAS073_F_Nekilnojamojot141NuotekuSurinkimas" localSheetId="3">'Forma 4'!$J$60</definedName>
    <definedName name="VAS073_F_Nekilnojamojot142NuotekuValymas" localSheetId="3">'Forma 4'!$K$60</definedName>
    <definedName name="VAS073_F_Nekilnojamojot143NuotekuDumblo" localSheetId="3">'Forma 4'!$L$60</definedName>
    <definedName name="VAS073_F_Nekilnojamojot14IsViso" localSheetId="3">'Forma 4'!$I$60</definedName>
    <definedName name="VAS073_F_Nekilnojamojot15PavirsiniuNuoteku" localSheetId="3">'Forma 4'!$M$60</definedName>
    <definedName name="VAS073_F_Nekilnojamojot16KitosReguliuojamosios" localSheetId="3">'Forma 4'!$N$60</definedName>
    <definedName name="VAS073_F_Nekilnojamojot17KitosVeiklos" localSheetId="3">'Forma 4'!$Q$60</definedName>
    <definedName name="VAS073_F_Nekilnojamojot1Apskaitosveikla1" localSheetId="3">'Forma 4'!$O$60</definedName>
    <definedName name="VAS073_F_Nekilnojamojot1Kitareguliuoja1" localSheetId="3">'Forma 4'!$P$60</definedName>
    <definedName name="VAS073_F_Nekilnojamojot21IS" localSheetId="3">'Forma 4'!$D$112</definedName>
    <definedName name="VAS073_F_Nekilnojamojot231GeriamojoVandens" localSheetId="3">'Forma 4'!$F$112</definedName>
    <definedName name="VAS073_F_Nekilnojamojot232GeriamojoVandens" localSheetId="3">'Forma 4'!$G$112</definedName>
    <definedName name="VAS073_F_Nekilnojamojot233GeriamojoVandens" localSheetId="3">'Forma 4'!$H$112</definedName>
    <definedName name="VAS073_F_Nekilnojamojot23IsViso" localSheetId="3">'Forma 4'!$E$112</definedName>
    <definedName name="VAS073_F_Nekilnojamojot241NuotekuSurinkimas" localSheetId="3">'Forma 4'!$J$112</definedName>
    <definedName name="VAS073_F_Nekilnojamojot242NuotekuValymas" localSheetId="3">'Forma 4'!$K$112</definedName>
    <definedName name="VAS073_F_Nekilnojamojot243NuotekuDumblo" localSheetId="3">'Forma 4'!$L$112</definedName>
    <definedName name="VAS073_F_Nekilnojamojot24IsViso" localSheetId="3">'Forma 4'!$I$112</definedName>
    <definedName name="VAS073_F_Nekilnojamojot25PavirsiniuNuoteku" localSheetId="3">'Forma 4'!$M$112</definedName>
    <definedName name="VAS073_F_Nekilnojamojot26KitosReguliuojamosios" localSheetId="3">'Forma 4'!$N$112</definedName>
    <definedName name="VAS073_F_Nekilnojamojot27KitosVeiklos" localSheetId="3">'Forma 4'!$Q$112</definedName>
    <definedName name="VAS073_F_Nekilnojamojot2Apskaitosveikla1" localSheetId="3">'Forma 4'!$O$112</definedName>
    <definedName name="VAS073_F_Nekilnojamojot2Kitareguliuoja1" localSheetId="3">'Forma 4'!$P$112</definedName>
    <definedName name="VAS073_F_Nekilnojamojot31IS" localSheetId="3">'Forma 4'!$D$163</definedName>
    <definedName name="VAS073_F_Nekilnojamojot331GeriamojoVandens" localSheetId="3">'Forma 4'!$F$163</definedName>
    <definedName name="VAS073_F_Nekilnojamojot332GeriamojoVandens" localSheetId="3">'Forma 4'!$G$163</definedName>
    <definedName name="VAS073_F_Nekilnojamojot333GeriamojoVandens" localSheetId="3">'Forma 4'!$H$163</definedName>
    <definedName name="VAS073_F_Nekilnojamojot33IsViso" localSheetId="3">'Forma 4'!$E$163</definedName>
    <definedName name="VAS073_F_Nekilnojamojot341NuotekuSurinkimas" localSheetId="3">'Forma 4'!$J$163</definedName>
    <definedName name="VAS073_F_Nekilnojamojot342NuotekuValymas" localSheetId="3">'Forma 4'!$K$163</definedName>
    <definedName name="VAS073_F_Nekilnojamojot343NuotekuDumblo" localSheetId="3">'Forma 4'!$L$163</definedName>
    <definedName name="VAS073_F_Nekilnojamojot34IsViso" localSheetId="3">'Forma 4'!$I$163</definedName>
    <definedName name="VAS073_F_Nekilnojamojot35PavirsiniuNuoteku" localSheetId="3">'Forma 4'!$M$163</definedName>
    <definedName name="VAS073_F_Nekilnojamojot36KitosReguliuojamosios" localSheetId="3">'Forma 4'!$N$163</definedName>
    <definedName name="VAS073_F_Nekilnojamojot37KitosVeiklos" localSheetId="3">'Forma 4'!$Q$163</definedName>
    <definedName name="VAS073_F_Nekilnojamojot3Apskaitosveikla1" localSheetId="3">'Forma 4'!$O$163</definedName>
    <definedName name="VAS073_F_Nekilnojamojot3Kitareguliuoja1" localSheetId="3">'Forma 4'!$P$163</definedName>
    <definedName name="VAS073_F_Nekilnojamojot41IS" localSheetId="3">'Forma 4'!$D$207</definedName>
    <definedName name="VAS073_F_Nekilnojamojot431GeriamojoVandens" localSheetId="3">'Forma 4'!$F$207</definedName>
    <definedName name="VAS073_F_Nekilnojamojot432GeriamojoVandens" localSheetId="3">'Forma 4'!$G$207</definedName>
    <definedName name="VAS073_F_Nekilnojamojot433GeriamojoVandens" localSheetId="3">'Forma 4'!$H$207</definedName>
    <definedName name="VAS073_F_Nekilnojamojot43IsViso" localSheetId="3">'Forma 4'!$E$207</definedName>
    <definedName name="VAS073_F_Nekilnojamojot441NuotekuSurinkimas" localSheetId="3">'Forma 4'!$J$207</definedName>
    <definedName name="VAS073_F_Nekilnojamojot442NuotekuValymas" localSheetId="3">'Forma 4'!$K$207</definedName>
    <definedName name="VAS073_F_Nekilnojamojot443NuotekuDumblo" localSheetId="3">'Forma 4'!$L$207</definedName>
    <definedName name="VAS073_F_Nekilnojamojot44IsViso" localSheetId="3">'Forma 4'!$I$207</definedName>
    <definedName name="VAS073_F_Nekilnojamojot45PavirsiniuNuoteku" localSheetId="3">'Forma 4'!$M$207</definedName>
    <definedName name="VAS073_F_Nekilnojamojot46KitosReguliuojamosios" localSheetId="3">'Forma 4'!$N$207</definedName>
    <definedName name="VAS073_F_Nekilnojamojot47KitosVeiklos" localSheetId="3">'Forma 4'!$Q$207</definedName>
    <definedName name="VAS073_F_Nekilnojamojot4Apskaitosveikla1" localSheetId="3">'Forma 4'!$O$207</definedName>
    <definedName name="VAS073_F_Nekilnojamojot4Kitareguliuoja1" localSheetId="3">'Forma 4'!$P$207</definedName>
    <definedName name="VAS073_F_Netiesioginesp11IS" localSheetId="3">'Forma 4'!$D$26</definedName>
    <definedName name="VAS073_F_Netiesioginesp131GeriamojoVandens" localSheetId="3">'Forma 4'!$F$26</definedName>
    <definedName name="VAS073_F_Netiesioginesp132GeriamojoVandens" localSheetId="3">'Forma 4'!$G$26</definedName>
    <definedName name="VAS073_F_Netiesioginesp133GeriamojoVandens" localSheetId="3">'Forma 4'!$H$26</definedName>
    <definedName name="VAS073_F_Netiesioginesp13IsViso" localSheetId="3">'Forma 4'!$E$26</definedName>
    <definedName name="VAS073_F_Netiesioginesp141NuotekuSurinkimas" localSheetId="3">'Forma 4'!$J$26</definedName>
    <definedName name="VAS073_F_Netiesioginesp142NuotekuValymas" localSheetId="3">'Forma 4'!$K$26</definedName>
    <definedName name="VAS073_F_Netiesioginesp143NuotekuDumblo" localSheetId="3">'Forma 4'!$L$26</definedName>
    <definedName name="VAS073_F_Netiesioginesp14IsViso" localSheetId="3">'Forma 4'!$I$26</definedName>
    <definedName name="VAS073_F_Netiesioginesp15PavirsiniuNuoteku" localSheetId="3">'Forma 4'!$M$26</definedName>
    <definedName name="VAS073_F_Netiesioginesp16KitosReguliuojamosios" localSheetId="3">'Forma 4'!$N$26</definedName>
    <definedName name="VAS073_F_Netiesioginesp17KitosVeiklos" localSheetId="3">'Forma 4'!$Q$26</definedName>
    <definedName name="VAS073_F_Netiesioginesp1Apskaitosveikla1" localSheetId="3">'Forma 4'!$O$26</definedName>
    <definedName name="VAS073_F_Netiesioginesp1Kitareguliuoja1" localSheetId="3">'Forma 4'!$P$26</definedName>
    <definedName name="VAS073_F_Netiesioginess11IS" localSheetId="3">'Forma 4'!$D$90</definedName>
    <definedName name="VAS073_F_Netiesioginess131GeriamojoVandens" localSheetId="3">'Forma 4'!$F$90</definedName>
    <definedName name="VAS073_F_Netiesioginess132GeriamojoVandens" localSheetId="3">'Forma 4'!$G$90</definedName>
    <definedName name="VAS073_F_Netiesioginess133GeriamojoVandens" localSheetId="3">'Forma 4'!$H$90</definedName>
    <definedName name="VAS073_F_Netiesioginess13IsViso" localSheetId="3">'Forma 4'!$E$90</definedName>
    <definedName name="VAS073_F_Netiesioginess141NuotekuSurinkimas" localSheetId="3">'Forma 4'!$J$90</definedName>
    <definedName name="VAS073_F_Netiesioginess142NuotekuValymas" localSheetId="3">'Forma 4'!$K$90</definedName>
    <definedName name="VAS073_F_Netiesioginess143NuotekuDumblo" localSheetId="3">'Forma 4'!$L$90</definedName>
    <definedName name="VAS073_F_Netiesioginess14IsViso" localSheetId="3">'Forma 4'!$I$90</definedName>
    <definedName name="VAS073_F_Netiesioginess15PavirsiniuNuoteku" localSheetId="3">'Forma 4'!$M$90</definedName>
    <definedName name="VAS073_F_Netiesioginess16KitosReguliuojamosios" localSheetId="3">'Forma 4'!$N$90</definedName>
    <definedName name="VAS073_F_Netiesioginess17KitosVeiklos" localSheetId="3">'Forma 4'!$Q$90</definedName>
    <definedName name="VAS073_F_Netiesioginess1Apskaitosveikla1" localSheetId="3">'Forma 4'!$O$90</definedName>
    <definedName name="VAS073_F_Netiesioginess1Kitareguliuoja1" localSheetId="3">'Forma 4'!$P$90</definedName>
    <definedName name="VAS073_F_Nuotekutvarkym51IS" localSheetId="3">'Forma 4'!$D$12</definedName>
    <definedName name="VAS073_F_Nuotekutvarkym531GeriamojoVandens" localSheetId="3">'Forma 4'!$F$12</definedName>
    <definedName name="VAS073_F_Nuotekutvarkym532GeriamojoVandens" localSheetId="3">'Forma 4'!$G$12</definedName>
    <definedName name="VAS073_F_Nuotekutvarkym533GeriamojoVandens" localSheetId="3">'Forma 4'!$H$12</definedName>
    <definedName name="VAS073_F_Nuotekutvarkym53IsViso" localSheetId="3">'Forma 4'!$E$12</definedName>
    <definedName name="VAS073_F_Nuotekutvarkym541NuotekuSurinkimas" localSheetId="3">'Forma 4'!$J$12</definedName>
    <definedName name="VAS073_F_Nuotekutvarkym542NuotekuValymas" localSheetId="3">'Forma 4'!$K$12</definedName>
    <definedName name="VAS073_F_Nuotekutvarkym543NuotekuDumblo" localSheetId="3">'Forma 4'!$L$12</definedName>
    <definedName name="VAS073_F_Nuotekutvarkym54IsViso" localSheetId="3">'Forma 4'!$I$12</definedName>
    <definedName name="VAS073_F_Nuotekutvarkym55PavirsiniuNuoteku" localSheetId="3">'Forma 4'!$M$12</definedName>
    <definedName name="VAS073_F_Nuotekutvarkym56KitosReguliuojamosios" localSheetId="3">'Forma 4'!$N$12</definedName>
    <definedName name="VAS073_F_Nuotekutvarkym57KitosVeiklos" localSheetId="3">'Forma 4'!$Q$12</definedName>
    <definedName name="VAS073_F_Nuotekutvarkym5Apskaitosveikla1" localSheetId="3">'Forma 4'!$O$12</definedName>
    <definedName name="VAS073_F_Nuotekutvarkym5Kitareguliuoja1" localSheetId="3">'Forma 4'!$P$12</definedName>
    <definedName name="VAS073_F_Nuotekutvarkym61IS" localSheetId="3">'Forma 4'!$D$31</definedName>
    <definedName name="VAS073_F_Nuotekutvarkym631GeriamojoVandens" localSheetId="3">'Forma 4'!$F$31</definedName>
    <definedName name="VAS073_F_Nuotekutvarkym632GeriamojoVandens" localSheetId="3">'Forma 4'!$G$31</definedName>
    <definedName name="VAS073_F_Nuotekutvarkym633GeriamojoVandens" localSheetId="3">'Forma 4'!$H$31</definedName>
    <definedName name="VAS073_F_Nuotekutvarkym63IsViso" localSheetId="3">'Forma 4'!$E$31</definedName>
    <definedName name="VAS073_F_Nuotekutvarkym641NuotekuSurinkimas" localSheetId="3">'Forma 4'!$J$31</definedName>
    <definedName name="VAS073_F_Nuotekutvarkym642NuotekuValymas" localSheetId="3">'Forma 4'!$K$31</definedName>
    <definedName name="VAS073_F_Nuotekutvarkym643NuotekuDumblo" localSheetId="3">'Forma 4'!$L$31</definedName>
    <definedName name="VAS073_F_Nuotekutvarkym64IsViso" localSheetId="3">'Forma 4'!$I$31</definedName>
    <definedName name="VAS073_F_Nuotekutvarkym65PavirsiniuNuoteku" localSheetId="3">'Forma 4'!$M$31</definedName>
    <definedName name="VAS073_F_Nuotekutvarkym66KitosReguliuojamosios" localSheetId="3">'Forma 4'!$N$31</definedName>
    <definedName name="VAS073_F_Nuotekutvarkym67KitosVeiklos" localSheetId="3">'Forma 4'!$Q$31</definedName>
    <definedName name="VAS073_F_Nuotekutvarkym6Apskaitosveikla1" localSheetId="3">'Forma 4'!$O$31</definedName>
    <definedName name="VAS073_F_Nuotekutvarkym6Kitareguliuoja1" localSheetId="3">'Forma 4'!$P$31</definedName>
    <definedName name="VAS073_F_Nuotekutvarkym71IS" localSheetId="3">'Forma 4'!$D$32</definedName>
    <definedName name="VAS073_F_Nuotekutvarkym731GeriamojoVandens" localSheetId="3">'Forma 4'!$F$32</definedName>
    <definedName name="VAS073_F_Nuotekutvarkym732GeriamojoVandens" localSheetId="3">'Forma 4'!$G$32</definedName>
    <definedName name="VAS073_F_Nuotekutvarkym733GeriamojoVandens" localSheetId="3">'Forma 4'!$H$32</definedName>
    <definedName name="VAS073_F_Nuotekutvarkym73IsViso" localSheetId="3">'Forma 4'!$E$32</definedName>
    <definedName name="VAS073_F_Nuotekutvarkym741NuotekuSurinkimas" localSheetId="3">'Forma 4'!$J$32</definedName>
    <definedName name="VAS073_F_Nuotekutvarkym742NuotekuValymas" localSheetId="3">'Forma 4'!$K$32</definedName>
    <definedName name="VAS073_F_Nuotekutvarkym743NuotekuDumblo" localSheetId="3">'Forma 4'!$L$32</definedName>
    <definedName name="VAS073_F_Nuotekutvarkym74IsViso" localSheetId="3">'Forma 4'!$I$32</definedName>
    <definedName name="VAS073_F_Nuotekutvarkym75PavirsiniuNuoteku" localSheetId="3">'Forma 4'!$M$32</definedName>
    <definedName name="VAS073_F_Nuotekutvarkym76KitosReguliuojamosios" localSheetId="3">'Forma 4'!$N$32</definedName>
    <definedName name="VAS073_F_Nuotekutvarkym77KitosVeiklos" localSheetId="3">'Forma 4'!$Q$32</definedName>
    <definedName name="VAS073_F_Nuotekutvarkym7Apskaitosveikla1" localSheetId="3">'Forma 4'!$O$32</definedName>
    <definedName name="VAS073_F_Nuotekutvarkym7Kitareguliuoja1" localSheetId="3">'Forma 4'!$P$32</definedName>
    <definedName name="VAS073_F_Nusidevejimoam101IS" localSheetId="3">'Forma 4'!$D$200</definedName>
    <definedName name="VAS073_F_Nusidevejimoam1031GeriamojoVandens" localSheetId="3">'Forma 4'!$F$200</definedName>
    <definedName name="VAS073_F_Nusidevejimoam1032GeriamojoVandens" localSheetId="3">'Forma 4'!$G$200</definedName>
    <definedName name="VAS073_F_Nusidevejimoam1033GeriamojoVandens" localSheetId="3">'Forma 4'!$H$200</definedName>
    <definedName name="VAS073_F_Nusidevejimoam103IsViso" localSheetId="3">'Forma 4'!$E$200</definedName>
    <definedName name="VAS073_F_Nusidevejimoam1041NuotekuSurinkimas" localSheetId="3">'Forma 4'!$J$200</definedName>
    <definedName name="VAS073_F_Nusidevejimoam1042NuotekuValymas" localSheetId="3">'Forma 4'!$K$200</definedName>
    <definedName name="VAS073_F_Nusidevejimoam1043NuotekuDumblo" localSheetId="3">'Forma 4'!$L$200</definedName>
    <definedName name="VAS073_F_Nusidevejimoam104IsViso" localSheetId="3">'Forma 4'!$I$200</definedName>
    <definedName name="VAS073_F_Nusidevejimoam105PavirsiniuNuoteku" localSheetId="3">'Forma 4'!$M$200</definedName>
    <definedName name="VAS073_F_Nusidevejimoam106KitosReguliuojamosios" localSheetId="3">'Forma 4'!$N$200</definedName>
    <definedName name="VAS073_F_Nusidevejimoam107KitosVeiklos" localSheetId="3">'Forma 4'!$Q$200</definedName>
    <definedName name="VAS073_F_Nusidevejimoam10Apskaitosveikla1" localSheetId="3">'Forma 4'!$O$200</definedName>
    <definedName name="VAS073_F_Nusidevejimoam10Kitareguliuoja1" localSheetId="3">'Forma 4'!$P$200</definedName>
    <definedName name="VAS073_F_Nusidevejimoam71IS" localSheetId="3">'Forma 4'!$D$51</definedName>
    <definedName name="VAS073_F_Nusidevejimoam731GeriamojoVandens" localSheetId="3">'Forma 4'!$F$51</definedName>
    <definedName name="VAS073_F_Nusidevejimoam732GeriamojoVandens" localSheetId="3">'Forma 4'!$G$51</definedName>
    <definedName name="VAS073_F_Nusidevejimoam733GeriamojoVandens" localSheetId="3">'Forma 4'!$H$51</definedName>
    <definedName name="VAS073_F_Nusidevejimoam73IsViso" localSheetId="3">'Forma 4'!$E$51</definedName>
    <definedName name="VAS073_F_Nusidevejimoam741NuotekuSurinkimas" localSheetId="3">'Forma 4'!$J$51</definedName>
    <definedName name="VAS073_F_Nusidevejimoam742NuotekuValymas" localSheetId="3">'Forma 4'!$K$51</definedName>
    <definedName name="VAS073_F_Nusidevejimoam743NuotekuDumblo" localSheetId="3">'Forma 4'!$L$51</definedName>
    <definedName name="VAS073_F_Nusidevejimoam74IsViso" localSheetId="3">'Forma 4'!$I$51</definedName>
    <definedName name="VAS073_F_Nusidevejimoam75PavirsiniuNuoteku" localSheetId="3">'Forma 4'!$M$51</definedName>
    <definedName name="VAS073_F_Nusidevejimoam76KitosReguliuojamosios" localSheetId="3">'Forma 4'!$N$51</definedName>
    <definedName name="VAS073_F_Nusidevejimoam77KitosVeiklos" localSheetId="3">'Forma 4'!$Q$51</definedName>
    <definedName name="VAS073_F_Nusidevejimoam7Apskaitosveikla1" localSheetId="3">'Forma 4'!$O$51</definedName>
    <definedName name="VAS073_F_Nusidevejimoam7Kitareguliuoja1" localSheetId="3">'Forma 4'!$P$51</definedName>
    <definedName name="VAS073_F_Nusidevejimoam81IS" localSheetId="3">'Forma 4'!$D$105</definedName>
    <definedName name="VAS073_F_Nusidevejimoam831GeriamojoVandens" localSheetId="3">'Forma 4'!$F$105</definedName>
    <definedName name="VAS073_F_Nusidevejimoam832GeriamojoVandens" localSheetId="3">'Forma 4'!$G$105</definedName>
    <definedName name="VAS073_F_Nusidevejimoam833GeriamojoVandens" localSheetId="3">'Forma 4'!$H$105</definedName>
    <definedName name="VAS073_F_Nusidevejimoam83IsViso" localSheetId="3">'Forma 4'!$E$105</definedName>
    <definedName name="VAS073_F_Nusidevejimoam841NuotekuSurinkimas" localSheetId="3">'Forma 4'!$J$105</definedName>
    <definedName name="VAS073_F_Nusidevejimoam842NuotekuValymas" localSheetId="3">'Forma 4'!$K$105</definedName>
    <definedName name="VAS073_F_Nusidevejimoam843NuotekuDumblo" localSheetId="3">'Forma 4'!$L$105</definedName>
    <definedName name="VAS073_F_Nusidevejimoam84IsViso" localSheetId="3">'Forma 4'!$I$105</definedName>
    <definedName name="VAS073_F_Nusidevejimoam85PavirsiniuNuoteku" localSheetId="3">'Forma 4'!$M$105</definedName>
    <definedName name="VAS073_F_Nusidevejimoam86KitosReguliuojamosios" localSheetId="3">'Forma 4'!$N$105</definedName>
    <definedName name="VAS073_F_Nusidevejimoam87KitosVeiklos" localSheetId="3">'Forma 4'!$Q$105</definedName>
    <definedName name="VAS073_F_Nusidevejimoam8Apskaitosveikla1" localSheetId="3">'Forma 4'!$O$105</definedName>
    <definedName name="VAS073_F_Nusidevejimoam8Kitareguliuoja1" localSheetId="3">'Forma 4'!$P$105</definedName>
    <definedName name="VAS073_F_Nusidevejimoam91IS" localSheetId="3">'Forma 4'!$D$156</definedName>
    <definedName name="VAS073_F_Nusidevejimoam931GeriamojoVandens" localSheetId="3">'Forma 4'!$F$156</definedName>
    <definedName name="VAS073_F_Nusidevejimoam932GeriamojoVandens" localSheetId="3">'Forma 4'!$G$156</definedName>
    <definedName name="VAS073_F_Nusidevejimoam933GeriamojoVandens" localSheetId="3">'Forma 4'!$H$156</definedName>
    <definedName name="VAS073_F_Nusidevejimoam93IsViso" localSheetId="3">'Forma 4'!$E$156</definedName>
    <definedName name="VAS073_F_Nusidevejimoam941NuotekuSurinkimas" localSheetId="3">'Forma 4'!$J$156</definedName>
    <definedName name="VAS073_F_Nusidevejimoam942NuotekuValymas" localSheetId="3">'Forma 4'!$K$156</definedName>
    <definedName name="VAS073_F_Nusidevejimoam943NuotekuDumblo" localSheetId="3">'Forma 4'!$L$156</definedName>
    <definedName name="VAS073_F_Nusidevejimoam94IsViso" localSheetId="3">'Forma 4'!$I$156</definedName>
    <definedName name="VAS073_F_Nusidevejimoam95PavirsiniuNuoteku" localSheetId="3">'Forma 4'!$M$156</definedName>
    <definedName name="VAS073_F_Nusidevejimoam96KitosReguliuojamosios" localSheetId="3">'Forma 4'!$N$156</definedName>
    <definedName name="VAS073_F_Nusidevejimoam97KitosVeiklos" localSheetId="3">'Forma 4'!$Q$156</definedName>
    <definedName name="VAS073_F_Nusidevejimoam9Apskaitosveikla1" localSheetId="3">'Forma 4'!$O$156</definedName>
    <definedName name="VAS073_F_Nusidevejimoam9Kitareguliuoja1" localSheetId="3">'Forma 4'!$P$156</definedName>
    <definedName name="VAS073_F_Orginventoriau11IS" localSheetId="3">'Forma 4'!$D$73</definedName>
    <definedName name="VAS073_F_Orginventoriau131GeriamojoVandens" localSheetId="3">'Forma 4'!$F$73</definedName>
    <definedName name="VAS073_F_Orginventoriau132GeriamojoVandens" localSheetId="3">'Forma 4'!$G$73</definedName>
    <definedName name="VAS073_F_Orginventoriau133GeriamojoVandens" localSheetId="3">'Forma 4'!$H$73</definedName>
    <definedName name="VAS073_F_Orginventoriau13IsViso" localSheetId="3">'Forma 4'!$E$73</definedName>
    <definedName name="VAS073_F_Orginventoriau141NuotekuSurinkimas" localSheetId="3">'Forma 4'!$J$73</definedName>
    <definedName name="VAS073_F_Orginventoriau142NuotekuValymas" localSheetId="3">'Forma 4'!$K$73</definedName>
    <definedName name="VAS073_F_Orginventoriau143NuotekuDumblo" localSheetId="3">'Forma 4'!$L$73</definedName>
    <definedName name="VAS073_F_Orginventoriau14IsViso" localSheetId="3">'Forma 4'!$I$73</definedName>
    <definedName name="VAS073_F_Orginventoriau15PavirsiniuNuoteku" localSheetId="3">'Forma 4'!$M$73</definedName>
    <definedName name="VAS073_F_Orginventoriau16KitosReguliuojamosios" localSheetId="3">'Forma 4'!$N$73</definedName>
    <definedName name="VAS073_F_Orginventoriau17KitosVeiklos" localSheetId="3">'Forma 4'!$Q$73</definedName>
    <definedName name="VAS073_F_Orginventoriau1Apskaitosveikla1" localSheetId="3">'Forma 4'!$O$73</definedName>
    <definedName name="VAS073_F_Orginventoriau1Kitareguliuoja1" localSheetId="3">'Forma 4'!$P$73</definedName>
    <definedName name="VAS073_F_Orginventoriau21IS" localSheetId="3">'Forma 4'!$D$125</definedName>
    <definedName name="VAS073_F_Orginventoriau231GeriamojoVandens" localSheetId="3">'Forma 4'!$F$125</definedName>
    <definedName name="VAS073_F_Orginventoriau232GeriamojoVandens" localSheetId="3">'Forma 4'!$G$125</definedName>
    <definedName name="VAS073_F_Orginventoriau233GeriamojoVandens" localSheetId="3">'Forma 4'!$H$125</definedName>
    <definedName name="VAS073_F_Orginventoriau23IsViso" localSheetId="3">'Forma 4'!$E$125</definedName>
    <definedName name="VAS073_F_Orginventoriau241NuotekuSurinkimas" localSheetId="3">'Forma 4'!$J$125</definedName>
    <definedName name="VAS073_F_Orginventoriau242NuotekuValymas" localSheetId="3">'Forma 4'!$K$125</definedName>
    <definedName name="VAS073_F_Orginventoriau243NuotekuDumblo" localSheetId="3">'Forma 4'!$L$125</definedName>
    <definedName name="VAS073_F_Orginventoriau24IsViso" localSheetId="3">'Forma 4'!$I$125</definedName>
    <definedName name="VAS073_F_Orginventoriau25PavirsiniuNuoteku" localSheetId="3">'Forma 4'!$M$125</definedName>
    <definedName name="VAS073_F_Orginventoriau26KitosReguliuojamosios" localSheetId="3">'Forma 4'!$N$125</definedName>
    <definedName name="VAS073_F_Orginventoriau27KitosVeiklos" localSheetId="3">'Forma 4'!$Q$125</definedName>
    <definedName name="VAS073_F_Orginventoriau2Apskaitosveikla1" localSheetId="3">'Forma 4'!$O$125</definedName>
    <definedName name="VAS073_F_Orginventoriau2Kitareguliuoja1" localSheetId="3">'Forma 4'!$P$125</definedName>
    <definedName name="VAS073_F_Orginventoriau31IS" localSheetId="3">'Forma 4'!$D$176</definedName>
    <definedName name="VAS073_F_Orginventoriau331GeriamojoVandens" localSheetId="3">'Forma 4'!$F$176</definedName>
    <definedName name="VAS073_F_Orginventoriau332GeriamojoVandens" localSheetId="3">'Forma 4'!$G$176</definedName>
    <definedName name="VAS073_F_Orginventoriau333GeriamojoVandens" localSheetId="3">'Forma 4'!$H$176</definedName>
    <definedName name="VAS073_F_Orginventoriau33IsViso" localSheetId="3">'Forma 4'!$E$176</definedName>
    <definedName name="VAS073_F_Orginventoriau341NuotekuSurinkimas" localSheetId="3">'Forma 4'!$J$176</definedName>
    <definedName name="VAS073_F_Orginventoriau342NuotekuValymas" localSheetId="3">'Forma 4'!$K$176</definedName>
    <definedName name="VAS073_F_Orginventoriau343NuotekuDumblo" localSheetId="3">'Forma 4'!$L$176</definedName>
    <definedName name="VAS073_F_Orginventoriau34IsViso" localSheetId="3">'Forma 4'!$I$176</definedName>
    <definedName name="VAS073_F_Orginventoriau35PavirsiniuNuoteku" localSheetId="3">'Forma 4'!$M$176</definedName>
    <definedName name="VAS073_F_Orginventoriau36KitosReguliuojamosios" localSheetId="3">'Forma 4'!$N$176</definedName>
    <definedName name="VAS073_F_Orginventoriau37KitosVeiklos" localSheetId="3">'Forma 4'!$Q$176</definedName>
    <definedName name="VAS073_F_Orginventoriau3Apskaitosveikla1" localSheetId="3">'Forma 4'!$O$176</definedName>
    <definedName name="VAS073_F_Orginventoriau3Kitareguliuoja1" localSheetId="3">'Forma 4'!$P$176</definedName>
    <definedName name="VAS073_F_Orginventoriau41IS" localSheetId="3">'Forma 4'!$D$220</definedName>
    <definedName name="VAS073_F_Orginventoriau431GeriamojoVandens" localSheetId="3">'Forma 4'!$F$220</definedName>
    <definedName name="VAS073_F_Orginventoriau432GeriamojoVandens" localSheetId="3">'Forma 4'!$G$220</definedName>
    <definedName name="VAS073_F_Orginventoriau433GeriamojoVandens" localSheetId="3">'Forma 4'!$H$220</definedName>
    <definedName name="VAS073_F_Orginventoriau43IsViso" localSheetId="3">'Forma 4'!$E$220</definedName>
    <definedName name="VAS073_F_Orginventoriau441NuotekuSurinkimas" localSheetId="3">'Forma 4'!$J$220</definedName>
    <definedName name="VAS073_F_Orginventoriau442NuotekuValymas" localSheetId="3">'Forma 4'!$K$220</definedName>
    <definedName name="VAS073_F_Orginventoriau443NuotekuDumblo" localSheetId="3">'Forma 4'!$L$220</definedName>
    <definedName name="VAS073_F_Orginventoriau44IsViso" localSheetId="3">'Forma 4'!$I$220</definedName>
    <definedName name="VAS073_F_Orginventoriau45PavirsiniuNuoteku" localSheetId="3">'Forma 4'!$M$220</definedName>
    <definedName name="VAS073_F_Orginventoriau46KitosReguliuojamosios" localSheetId="3">'Forma 4'!$N$220</definedName>
    <definedName name="VAS073_F_Orginventoriau47KitosVeiklos" localSheetId="3">'Forma 4'!$Q$220</definedName>
    <definedName name="VAS073_F_Orginventoriau4Apskaitosveikla1" localSheetId="3">'Forma 4'!$O$220</definedName>
    <definedName name="VAS073_F_Orginventoriau4Kitareguliuoja1" localSheetId="3">'Forma 4'!$P$220</definedName>
    <definedName name="VAS073_F_Paskirstomosio21IS" localSheetId="3">'Forma 4'!$D$227</definedName>
    <definedName name="VAS073_F_Paskirstomosio231GeriamojoVandens" localSheetId="3">'Forma 4'!$F$227</definedName>
    <definedName name="VAS073_F_Paskirstomosio232GeriamojoVandens" localSheetId="3">'Forma 4'!$G$227</definedName>
    <definedName name="VAS073_F_Paskirstomosio233GeriamojoVandens" localSheetId="3">'Forma 4'!$H$227</definedName>
    <definedName name="VAS073_F_Paskirstomosio23IsViso" localSheetId="3">'Forma 4'!$E$227</definedName>
    <definedName name="VAS073_F_Paskirstomosio241NuotekuSurinkimas" localSheetId="3">'Forma 4'!$J$227</definedName>
    <definedName name="VAS073_F_Paskirstomosio242NuotekuValymas" localSheetId="3">'Forma 4'!$K$227</definedName>
    <definedName name="VAS073_F_Paskirstomosio243NuotekuDumblo" localSheetId="3">'Forma 4'!$L$227</definedName>
    <definedName name="VAS073_F_Paskirstomosio24IsViso" localSheetId="3">'Forma 4'!$I$227</definedName>
    <definedName name="VAS073_F_Paskirstomosio25PavirsiniuNuoteku" localSheetId="3">'Forma 4'!$M$227</definedName>
    <definedName name="VAS073_F_Paskirstomosio26KitosReguliuojamosios" localSheetId="3">'Forma 4'!$N$227</definedName>
    <definedName name="VAS073_F_Paskirstomosio27KitosVeiklos" localSheetId="3">'Forma 4'!$Q$227</definedName>
    <definedName name="VAS073_F_Paskirstomosio2Apskaitosveikla1" localSheetId="3">'Forma 4'!$O$227</definedName>
    <definedName name="VAS073_F_Paskirstomosio2Kitareguliuoja1" localSheetId="3">'Forma 4'!$P$227</definedName>
    <definedName name="VAS073_F_Paskirstomujus11IS" localSheetId="3">'Forma 4'!$D$10</definedName>
    <definedName name="VAS073_F_Pastopasiuntin11IS" localSheetId="3">'Forma 4'!$D$71</definedName>
    <definedName name="VAS073_F_Pastopasiuntin131GeriamojoVandens" localSheetId="3">'Forma 4'!$F$71</definedName>
    <definedName name="VAS073_F_Pastopasiuntin132GeriamojoVandens" localSheetId="3">'Forma 4'!$G$71</definedName>
    <definedName name="VAS073_F_Pastopasiuntin133GeriamojoVandens" localSheetId="3">'Forma 4'!$H$71</definedName>
    <definedName name="VAS073_F_Pastopasiuntin13IsViso" localSheetId="3">'Forma 4'!$E$71</definedName>
    <definedName name="VAS073_F_Pastopasiuntin141NuotekuSurinkimas" localSheetId="3">'Forma 4'!$J$71</definedName>
    <definedName name="VAS073_F_Pastopasiuntin142NuotekuValymas" localSheetId="3">'Forma 4'!$K$71</definedName>
    <definedName name="VAS073_F_Pastopasiuntin143NuotekuDumblo" localSheetId="3">'Forma 4'!$L$71</definedName>
    <definedName name="VAS073_F_Pastopasiuntin14IsViso" localSheetId="3">'Forma 4'!$I$71</definedName>
    <definedName name="VAS073_F_Pastopasiuntin15PavirsiniuNuoteku" localSheetId="3">'Forma 4'!$M$71</definedName>
    <definedName name="VAS073_F_Pastopasiuntin16KitosReguliuojamosios" localSheetId="3">'Forma 4'!$N$71</definedName>
    <definedName name="VAS073_F_Pastopasiuntin17KitosVeiklos" localSheetId="3">'Forma 4'!$Q$71</definedName>
    <definedName name="VAS073_F_Pastopasiuntin1Apskaitosveikla1" localSheetId="3">'Forma 4'!$O$71</definedName>
    <definedName name="VAS073_F_Pastopasiuntin1Kitareguliuoja1" localSheetId="3">'Forma 4'!$P$71</definedName>
    <definedName name="VAS073_F_Pastopasiuntin21IS" localSheetId="3">'Forma 4'!$D$123</definedName>
    <definedName name="VAS073_F_Pastopasiuntin231GeriamojoVandens" localSheetId="3">'Forma 4'!$F$123</definedName>
    <definedName name="VAS073_F_Pastopasiuntin232GeriamojoVandens" localSheetId="3">'Forma 4'!$G$123</definedName>
    <definedName name="VAS073_F_Pastopasiuntin233GeriamojoVandens" localSheetId="3">'Forma 4'!$H$123</definedName>
    <definedName name="VAS073_F_Pastopasiuntin23IsViso" localSheetId="3">'Forma 4'!$E$123</definedName>
    <definedName name="VAS073_F_Pastopasiuntin241NuotekuSurinkimas" localSheetId="3">'Forma 4'!$J$123</definedName>
    <definedName name="VAS073_F_Pastopasiuntin242NuotekuValymas" localSheetId="3">'Forma 4'!$K$123</definedName>
    <definedName name="VAS073_F_Pastopasiuntin243NuotekuDumblo" localSheetId="3">'Forma 4'!$L$123</definedName>
    <definedName name="VAS073_F_Pastopasiuntin24IsViso" localSheetId="3">'Forma 4'!$I$123</definedName>
    <definedName name="VAS073_F_Pastopasiuntin25PavirsiniuNuoteku" localSheetId="3">'Forma 4'!$M$123</definedName>
    <definedName name="VAS073_F_Pastopasiuntin26KitosReguliuojamosios" localSheetId="3">'Forma 4'!$N$123</definedName>
    <definedName name="VAS073_F_Pastopasiuntin27KitosVeiklos" localSheetId="3">'Forma 4'!$Q$123</definedName>
    <definedName name="VAS073_F_Pastopasiuntin2Apskaitosveikla1" localSheetId="3">'Forma 4'!$O$123</definedName>
    <definedName name="VAS073_F_Pastopasiuntin2Kitareguliuoja1" localSheetId="3">'Forma 4'!$P$123</definedName>
    <definedName name="VAS073_F_Pastopasiuntin31IS" localSheetId="3">'Forma 4'!$D$174</definedName>
    <definedName name="VAS073_F_Pastopasiuntin331GeriamojoVandens" localSheetId="3">'Forma 4'!$F$174</definedName>
    <definedName name="VAS073_F_Pastopasiuntin332GeriamojoVandens" localSheetId="3">'Forma 4'!$G$174</definedName>
    <definedName name="VAS073_F_Pastopasiuntin333GeriamojoVandens" localSheetId="3">'Forma 4'!$H$174</definedName>
    <definedName name="VAS073_F_Pastopasiuntin33IsViso" localSheetId="3">'Forma 4'!$E$174</definedName>
    <definedName name="VAS073_F_Pastopasiuntin341NuotekuSurinkimas" localSheetId="3">'Forma 4'!$J$174</definedName>
    <definedName name="VAS073_F_Pastopasiuntin342NuotekuValymas" localSheetId="3">'Forma 4'!$K$174</definedName>
    <definedName name="VAS073_F_Pastopasiuntin343NuotekuDumblo" localSheetId="3">'Forma 4'!$L$174</definedName>
    <definedName name="VAS073_F_Pastopasiuntin34IsViso" localSheetId="3">'Forma 4'!$I$174</definedName>
    <definedName name="VAS073_F_Pastopasiuntin35PavirsiniuNuoteku" localSheetId="3">'Forma 4'!$M$174</definedName>
    <definedName name="VAS073_F_Pastopasiuntin36KitosReguliuojamosios" localSheetId="3">'Forma 4'!$N$174</definedName>
    <definedName name="VAS073_F_Pastopasiuntin37KitosVeiklos" localSheetId="3">'Forma 4'!$Q$174</definedName>
    <definedName name="VAS073_F_Pastopasiuntin3Apskaitosveikla1" localSheetId="3">'Forma 4'!$O$174</definedName>
    <definedName name="VAS073_F_Pastopasiuntin3Kitareguliuoja1" localSheetId="3">'Forma 4'!$P$174</definedName>
    <definedName name="VAS073_F_Pastopasiuntin41IS" localSheetId="3">'Forma 4'!$D$218</definedName>
    <definedName name="VAS073_F_Pastopasiuntin431GeriamojoVandens" localSheetId="3">'Forma 4'!$F$218</definedName>
    <definedName name="VAS073_F_Pastopasiuntin432GeriamojoVandens" localSheetId="3">'Forma 4'!$G$218</definedName>
    <definedName name="VAS073_F_Pastopasiuntin433GeriamojoVandens" localSheetId="3">'Forma 4'!$H$218</definedName>
    <definedName name="VAS073_F_Pastopasiuntin43IsViso" localSheetId="3">'Forma 4'!$E$218</definedName>
    <definedName name="VAS073_F_Pastopasiuntin441NuotekuSurinkimas" localSheetId="3">'Forma 4'!$J$218</definedName>
    <definedName name="VAS073_F_Pastopasiuntin442NuotekuValymas" localSheetId="3">'Forma 4'!$K$218</definedName>
    <definedName name="VAS073_F_Pastopasiuntin443NuotekuDumblo" localSheetId="3">'Forma 4'!$L$218</definedName>
    <definedName name="VAS073_F_Pastopasiuntin44IsViso" localSheetId="3">'Forma 4'!$I$218</definedName>
    <definedName name="VAS073_F_Pastopasiuntin45PavirsiniuNuoteku" localSheetId="3">'Forma 4'!$M$218</definedName>
    <definedName name="VAS073_F_Pastopasiuntin46KitosReguliuojamosios" localSheetId="3">'Forma 4'!$N$218</definedName>
    <definedName name="VAS073_F_Pastopasiuntin47KitosVeiklos" localSheetId="3">'Forma 4'!$Q$218</definedName>
    <definedName name="VAS073_F_Pastopasiuntin4Apskaitosveikla1" localSheetId="3">'Forma 4'!$O$218</definedName>
    <definedName name="VAS073_F_Pastopasiuntin4Kitareguliuoja1" localSheetId="3">'Forma 4'!$P$218</definedName>
    <definedName name="VAS073_F_Pastoviosiospa11IS" localSheetId="3">'Forma 4'!$D$24</definedName>
    <definedName name="VAS073_F_Pastoviosiospa131GeriamojoVandens" localSheetId="3">'Forma 4'!$F$24</definedName>
    <definedName name="VAS073_F_Pastoviosiospa132GeriamojoVandens" localSheetId="3">'Forma 4'!$G$24</definedName>
    <definedName name="VAS073_F_Pastoviosiospa133GeriamojoVandens" localSheetId="3">'Forma 4'!$H$24</definedName>
    <definedName name="VAS073_F_Pastoviosiospa13IsViso" localSheetId="3">'Forma 4'!$E$24</definedName>
    <definedName name="VAS073_F_Pastoviosiospa141NuotekuSurinkimas" localSheetId="3">'Forma 4'!$J$24</definedName>
    <definedName name="VAS073_F_Pastoviosiospa142NuotekuValymas" localSheetId="3">'Forma 4'!$K$24</definedName>
    <definedName name="VAS073_F_Pastoviosiospa143NuotekuDumblo" localSheetId="3">'Forma 4'!$L$24</definedName>
    <definedName name="VAS073_F_Pastoviosiospa14IsViso" localSheetId="3">'Forma 4'!$I$24</definedName>
    <definedName name="VAS073_F_Pastoviosiospa15PavirsiniuNuoteku" localSheetId="3">'Forma 4'!$M$24</definedName>
    <definedName name="VAS073_F_Pastoviosiospa16KitosReguliuojamosios" localSheetId="3">'Forma 4'!$N$24</definedName>
    <definedName name="VAS073_F_Pastoviosiospa17KitosVeiklos" localSheetId="3">'Forma 4'!$Q$24</definedName>
    <definedName name="VAS073_F_Pastoviosiospa1Apskaitosveikla1" localSheetId="3">'Forma 4'!$O$24</definedName>
    <definedName name="VAS073_F_Pastoviosiospa1Kitareguliuoja1" localSheetId="3">'Forma 4'!$P$24</definedName>
    <definedName name="VAS073_F_Patalpuprieziu11IS" localSheetId="3">'Forma 4'!$D$75</definedName>
    <definedName name="VAS073_F_Patalpuprieziu131GeriamojoVandens" localSheetId="3">'Forma 4'!$F$75</definedName>
    <definedName name="VAS073_F_Patalpuprieziu132GeriamojoVandens" localSheetId="3">'Forma 4'!$G$75</definedName>
    <definedName name="VAS073_F_Patalpuprieziu133GeriamojoVandens" localSheetId="3">'Forma 4'!$H$75</definedName>
    <definedName name="VAS073_F_Patalpuprieziu13IsViso" localSheetId="3">'Forma 4'!$E$75</definedName>
    <definedName name="VAS073_F_Patalpuprieziu141NuotekuSurinkimas" localSheetId="3">'Forma 4'!$J$75</definedName>
    <definedName name="VAS073_F_Patalpuprieziu142NuotekuValymas" localSheetId="3">'Forma 4'!$K$75</definedName>
    <definedName name="VAS073_F_Patalpuprieziu143NuotekuDumblo" localSheetId="3">'Forma 4'!$L$75</definedName>
    <definedName name="VAS073_F_Patalpuprieziu14IsViso" localSheetId="3">'Forma 4'!$I$75</definedName>
    <definedName name="VAS073_F_Patalpuprieziu15PavirsiniuNuoteku" localSheetId="3">'Forma 4'!$M$75</definedName>
    <definedName name="VAS073_F_Patalpuprieziu16KitosReguliuojamosios" localSheetId="3">'Forma 4'!$N$75</definedName>
    <definedName name="VAS073_F_Patalpuprieziu17KitosVeiklos" localSheetId="3">'Forma 4'!$Q$75</definedName>
    <definedName name="VAS073_F_Patalpuprieziu1Apskaitosveikla1" localSheetId="3">'Forma 4'!$O$75</definedName>
    <definedName name="VAS073_F_Patalpuprieziu1Kitareguliuoja1" localSheetId="3">'Forma 4'!$P$75</definedName>
    <definedName name="VAS073_F_Patalpuprieziu21IS" localSheetId="3">'Forma 4'!$D$127</definedName>
    <definedName name="VAS073_F_Patalpuprieziu231GeriamojoVandens" localSheetId="3">'Forma 4'!$F$127</definedName>
    <definedName name="VAS073_F_Patalpuprieziu232GeriamojoVandens" localSheetId="3">'Forma 4'!$G$127</definedName>
    <definedName name="VAS073_F_Patalpuprieziu233GeriamojoVandens" localSheetId="3">'Forma 4'!$H$127</definedName>
    <definedName name="VAS073_F_Patalpuprieziu23IsViso" localSheetId="3">'Forma 4'!$E$127</definedName>
    <definedName name="VAS073_F_Patalpuprieziu241NuotekuSurinkimas" localSheetId="3">'Forma 4'!$J$127</definedName>
    <definedName name="VAS073_F_Patalpuprieziu242NuotekuValymas" localSheetId="3">'Forma 4'!$K$127</definedName>
    <definedName name="VAS073_F_Patalpuprieziu243NuotekuDumblo" localSheetId="3">'Forma 4'!$L$127</definedName>
    <definedName name="VAS073_F_Patalpuprieziu24IsViso" localSheetId="3">'Forma 4'!$I$127</definedName>
    <definedName name="VAS073_F_Patalpuprieziu25PavirsiniuNuoteku" localSheetId="3">'Forma 4'!$M$127</definedName>
    <definedName name="VAS073_F_Patalpuprieziu26KitosReguliuojamosios" localSheetId="3">'Forma 4'!$N$127</definedName>
    <definedName name="VAS073_F_Patalpuprieziu27KitosVeiklos" localSheetId="3">'Forma 4'!$Q$127</definedName>
    <definedName name="VAS073_F_Patalpuprieziu2Apskaitosveikla1" localSheetId="3">'Forma 4'!$O$127</definedName>
    <definedName name="VAS073_F_Patalpuprieziu2Kitareguliuoja1" localSheetId="3">'Forma 4'!$P$127</definedName>
    <definedName name="VAS073_F_Patalpuprieziu31IS" localSheetId="3">'Forma 4'!$D$178</definedName>
    <definedName name="VAS073_F_Patalpuprieziu331GeriamojoVandens" localSheetId="3">'Forma 4'!$F$178</definedName>
    <definedName name="VAS073_F_Patalpuprieziu332GeriamojoVandens" localSheetId="3">'Forma 4'!$G$178</definedName>
    <definedName name="VAS073_F_Patalpuprieziu333GeriamojoVandens" localSheetId="3">'Forma 4'!$H$178</definedName>
    <definedName name="VAS073_F_Patalpuprieziu33IsViso" localSheetId="3">'Forma 4'!$E$178</definedName>
    <definedName name="VAS073_F_Patalpuprieziu341NuotekuSurinkimas" localSheetId="3">'Forma 4'!$J$178</definedName>
    <definedName name="VAS073_F_Patalpuprieziu342NuotekuValymas" localSheetId="3">'Forma 4'!$K$178</definedName>
    <definedName name="VAS073_F_Patalpuprieziu343NuotekuDumblo" localSheetId="3">'Forma 4'!$L$178</definedName>
    <definedName name="VAS073_F_Patalpuprieziu34IsViso" localSheetId="3">'Forma 4'!$I$178</definedName>
    <definedName name="VAS073_F_Patalpuprieziu35PavirsiniuNuoteku" localSheetId="3">'Forma 4'!$M$178</definedName>
    <definedName name="VAS073_F_Patalpuprieziu36KitosReguliuojamosios" localSheetId="3">'Forma 4'!$N$178</definedName>
    <definedName name="VAS073_F_Patalpuprieziu37KitosVeiklos" localSheetId="3">'Forma 4'!$Q$178</definedName>
    <definedName name="VAS073_F_Patalpuprieziu3Apskaitosveikla1" localSheetId="3">'Forma 4'!$O$178</definedName>
    <definedName name="VAS073_F_Patalpuprieziu3Kitareguliuoja1" localSheetId="3">'Forma 4'!$P$178</definedName>
    <definedName name="VAS073_F_Patalpuprieziu41IS" localSheetId="3">'Forma 4'!$D$222</definedName>
    <definedName name="VAS073_F_Patalpuprieziu431GeriamojoVandens" localSheetId="3">'Forma 4'!$F$222</definedName>
    <definedName name="VAS073_F_Patalpuprieziu432GeriamojoVandens" localSheetId="3">'Forma 4'!$G$222</definedName>
    <definedName name="VAS073_F_Patalpuprieziu433GeriamojoVandens" localSheetId="3">'Forma 4'!$H$222</definedName>
    <definedName name="VAS073_F_Patalpuprieziu43IsViso" localSheetId="3">'Forma 4'!$E$222</definedName>
    <definedName name="VAS073_F_Patalpuprieziu441NuotekuSurinkimas" localSheetId="3">'Forma 4'!$J$222</definedName>
    <definedName name="VAS073_F_Patalpuprieziu442NuotekuValymas" localSheetId="3">'Forma 4'!$K$222</definedName>
    <definedName name="VAS073_F_Patalpuprieziu443NuotekuDumblo" localSheetId="3">'Forma 4'!$L$222</definedName>
    <definedName name="VAS073_F_Patalpuprieziu44IsViso" localSheetId="3">'Forma 4'!$I$222</definedName>
    <definedName name="VAS073_F_Patalpuprieziu45PavirsiniuNuoteku" localSheetId="3">'Forma 4'!$M$222</definedName>
    <definedName name="VAS073_F_Patalpuprieziu46KitosReguliuojamosios" localSheetId="3">'Forma 4'!$N$222</definedName>
    <definedName name="VAS073_F_Patalpuprieziu47KitosVeiklos" localSheetId="3">'Forma 4'!$Q$222</definedName>
    <definedName name="VAS073_F_Patalpuprieziu4Apskaitosveikla1" localSheetId="3">'Forma 4'!$O$222</definedName>
    <definedName name="VAS073_F_Patalpuprieziu4Kitareguliuoja1" localSheetId="3">'Forma 4'!$P$222</definedName>
    <definedName name="VAS073_F_Patalpusildymo11IS" localSheetId="3">'Forma 4'!$D$36</definedName>
    <definedName name="VAS073_F_Patalpusildymo131GeriamojoVandens" localSheetId="3">'Forma 4'!$F$36</definedName>
    <definedName name="VAS073_F_Patalpusildymo132GeriamojoVandens" localSheetId="3">'Forma 4'!$G$36</definedName>
    <definedName name="VAS073_F_Patalpusildymo133GeriamojoVandens" localSheetId="3">'Forma 4'!$H$36</definedName>
    <definedName name="VAS073_F_Patalpusildymo13IsViso" localSheetId="3">'Forma 4'!$E$36</definedName>
    <definedName name="VAS073_F_Patalpusildymo141NuotekuSurinkimas" localSheetId="3">'Forma 4'!$J$36</definedName>
    <definedName name="VAS073_F_Patalpusildymo142NuotekuValymas" localSheetId="3">'Forma 4'!$K$36</definedName>
    <definedName name="VAS073_F_Patalpusildymo143NuotekuDumblo" localSheetId="3">'Forma 4'!$L$36</definedName>
    <definedName name="VAS073_F_Patalpusildymo14IsViso" localSheetId="3">'Forma 4'!$I$36</definedName>
    <definedName name="VAS073_F_Patalpusildymo15PavirsiniuNuoteku" localSheetId="3">'Forma 4'!$M$36</definedName>
    <definedName name="VAS073_F_Patalpusildymo16KitosReguliuojamosios" localSheetId="3">'Forma 4'!$N$36</definedName>
    <definedName name="VAS073_F_Patalpusildymo17KitosVeiklos" localSheetId="3">'Forma 4'!$Q$36</definedName>
    <definedName name="VAS073_F_Patalpusildymo1Apskaitosveikla1" localSheetId="3">'Forma 4'!$O$36</definedName>
    <definedName name="VAS073_F_Patalpusildymo1Kitareguliuoja1" localSheetId="3">'Forma 4'!$P$36</definedName>
    <definedName name="VAS073_F_Patalpusildymo21IS" localSheetId="3">'Forma 4'!$D$93</definedName>
    <definedName name="VAS073_F_Patalpusildymo231GeriamojoVandens" localSheetId="3">'Forma 4'!$F$93</definedName>
    <definedName name="VAS073_F_Patalpusildymo232GeriamojoVandens" localSheetId="3">'Forma 4'!$G$93</definedName>
    <definedName name="VAS073_F_Patalpusildymo233GeriamojoVandens" localSheetId="3">'Forma 4'!$H$93</definedName>
    <definedName name="VAS073_F_Patalpusildymo23IsViso" localSheetId="3">'Forma 4'!$E$93</definedName>
    <definedName name="VAS073_F_Patalpusildymo241NuotekuSurinkimas" localSheetId="3">'Forma 4'!$J$93</definedName>
    <definedName name="VAS073_F_Patalpusildymo242NuotekuValymas" localSheetId="3">'Forma 4'!$K$93</definedName>
    <definedName name="VAS073_F_Patalpusildymo243NuotekuDumblo" localSheetId="3">'Forma 4'!$L$93</definedName>
    <definedName name="VAS073_F_Patalpusildymo24IsViso" localSheetId="3">'Forma 4'!$I$93</definedName>
    <definedName name="VAS073_F_Patalpusildymo25PavirsiniuNuoteku" localSheetId="3">'Forma 4'!$M$93</definedName>
    <definedName name="VAS073_F_Patalpusildymo26KitosReguliuojamosios" localSheetId="3">'Forma 4'!$N$93</definedName>
    <definedName name="VAS073_F_Patalpusildymo27KitosVeiklos" localSheetId="3">'Forma 4'!$Q$93</definedName>
    <definedName name="VAS073_F_Patalpusildymo2Apskaitosveikla1" localSheetId="3">'Forma 4'!$O$93</definedName>
    <definedName name="VAS073_F_Patalpusildymo2Kitareguliuoja1" localSheetId="3">'Forma 4'!$P$93</definedName>
    <definedName name="VAS073_F_Patalpusildymo31IS" localSheetId="3">'Forma 4'!$D$144</definedName>
    <definedName name="VAS073_F_Patalpusildymo331GeriamojoVandens" localSheetId="3">'Forma 4'!$F$144</definedName>
    <definedName name="VAS073_F_Patalpusildymo332GeriamojoVandens" localSheetId="3">'Forma 4'!$G$144</definedName>
    <definedName name="VAS073_F_Patalpusildymo333GeriamojoVandens" localSheetId="3">'Forma 4'!$H$144</definedName>
    <definedName name="VAS073_F_Patalpusildymo33IsViso" localSheetId="3">'Forma 4'!$E$144</definedName>
    <definedName name="VAS073_F_Patalpusildymo341NuotekuSurinkimas" localSheetId="3">'Forma 4'!$J$144</definedName>
    <definedName name="VAS073_F_Patalpusildymo342NuotekuValymas" localSheetId="3">'Forma 4'!$K$144</definedName>
    <definedName name="VAS073_F_Patalpusildymo343NuotekuDumblo" localSheetId="3">'Forma 4'!$L$144</definedName>
    <definedName name="VAS073_F_Patalpusildymo34IsViso" localSheetId="3">'Forma 4'!$I$144</definedName>
    <definedName name="VAS073_F_Patalpusildymo35PavirsiniuNuoteku" localSheetId="3">'Forma 4'!$M$144</definedName>
    <definedName name="VAS073_F_Patalpusildymo36KitosReguliuojamosios" localSheetId="3">'Forma 4'!$N$144</definedName>
    <definedName name="VAS073_F_Patalpusildymo37KitosVeiklos" localSheetId="3">'Forma 4'!$Q$144</definedName>
    <definedName name="VAS073_F_Patalpusildymo3Apskaitosveikla1" localSheetId="3">'Forma 4'!$O$144</definedName>
    <definedName name="VAS073_F_Patalpusildymo3Kitareguliuoja1" localSheetId="3">'Forma 4'!$P$144</definedName>
    <definedName name="VAS073_F_Perkamupaslaug11IS" localSheetId="3">'Forma 4'!$D$22</definedName>
    <definedName name="VAS073_F_Perkamupaslaug131GeriamojoVandens" localSheetId="3">'Forma 4'!$F$22</definedName>
    <definedName name="VAS073_F_Perkamupaslaug132GeriamojoVandens" localSheetId="3">'Forma 4'!$G$22</definedName>
    <definedName name="VAS073_F_Perkamupaslaug133GeriamojoVandens" localSheetId="3">'Forma 4'!$H$22</definedName>
    <definedName name="VAS073_F_Perkamupaslaug13IsViso" localSheetId="3">'Forma 4'!$E$22</definedName>
    <definedName name="VAS073_F_Perkamupaslaug141NuotekuSurinkimas" localSheetId="3">'Forma 4'!$J$22</definedName>
    <definedName name="VAS073_F_Perkamupaslaug142NuotekuValymas" localSheetId="3">'Forma 4'!$K$22</definedName>
    <definedName name="VAS073_F_Perkamupaslaug143NuotekuDumblo" localSheetId="3">'Forma 4'!$L$22</definedName>
    <definedName name="VAS073_F_Perkamupaslaug14IsViso" localSheetId="3">'Forma 4'!$I$22</definedName>
    <definedName name="VAS073_F_Perkamupaslaug15PavirsiniuNuoteku" localSheetId="3">'Forma 4'!$M$22</definedName>
    <definedName name="VAS073_F_Perkamupaslaug16KitosReguliuojamosios" localSheetId="3">'Forma 4'!$N$22</definedName>
    <definedName name="VAS073_F_Perkamupaslaug17KitosVeiklos" localSheetId="3">'Forma 4'!$Q$22</definedName>
    <definedName name="VAS073_F_Perkamupaslaug1Apskaitosveikla1" localSheetId="3">'Forma 4'!$O$22</definedName>
    <definedName name="VAS073_F_Perkamupaslaug1Kitareguliuoja1" localSheetId="3">'Forma 4'!$P$22</definedName>
    <definedName name="VAS073_F_Personalosanau11IS" localSheetId="3">'Forma 4'!$D$20</definedName>
    <definedName name="VAS073_F_Personalosanau131GeriamojoVandens" localSheetId="3">'Forma 4'!$F$20</definedName>
    <definedName name="VAS073_F_Personalosanau132GeriamojoVandens" localSheetId="3">'Forma 4'!$G$20</definedName>
    <definedName name="VAS073_F_Personalosanau133GeriamojoVandens" localSheetId="3">'Forma 4'!$H$20</definedName>
    <definedName name="VAS073_F_Personalosanau13IsViso" localSheetId="3">'Forma 4'!$E$20</definedName>
    <definedName name="VAS073_F_Personalosanau141NuotekuSurinkimas" localSheetId="3">'Forma 4'!$J$20</definedName>
    <definedName name="VAS073_F_Personalosanau142NuotekuValymas" localSheetId="3">'Forma 4'!$K$20</definedName>
    <definedName name="VAS073_F_Personalosanau143NuotekuDumblo" localSheetId="3">'Forma 4'!$L$20</definedName>
    <definedName name="VAS073_F_Personalosanau14IsViso" localSheetId="3">'Forma 4'!$I$20</definedName>
    <definedName name="VAS073_F_Personalosanau15PavirsiniuNuoteku" localSheetId="3">'Forma 4'!$M$20</definedName>
    <definedName name="VAS073_F_Personalosanau16KitosReguliuojamosios" localSheetId="3">'Forma 4'!$N$20</definedName>
    <definedName name="VAS073_F_Personalosanau17KitosVeiklos" localSheetId="3">'Forma 4'!$Q$20</definedName>
    <definedName name="VAS073_F_Personalosanau1Apskaitosveikla1" localSheetId="3">'Forma 4'!$O$20</definedName>
    <definedName name="VAS073_F_Personalosanau1Kitareguliuoja1" localSheetId="3">'Forma 4'!$P$20</definedName>
    <definedName name="VAS073_F_Personalosanau21IS" localSheetId="3">'Forma 4'!$D$52</definedName>
    <definedName name="VAS073_F_Personalosanau231GeriamojoVandens" localSheetId="3">'Forma 4'!$F$52</definedName>
    <definedName name="VAS073_F_Personalosanau232GeriamojoVandens" localSheetId="3">'Forma 4'!$G$52</definedName>
    <definedName name="VAS073_F_Personalosanau233GeriamojoVandens" localSheetId="3">'Forma 4'!$H$52</definedName>
    <definedName name="VAS073_F_Personalosanau23IsViso" localSheetId="3">'Forma 4'!$E$52</definedName>
    <definedName name="VAS073_F_Personalosanau241NuotekuSurinkimas" localSheetId="3">'Forma 4'!$J$52</definedName>
    <definedName name="VAS073_F_Personalosanau242NuotekuValymas" localSheetId="3">'Forma 4'!$K$52</definedName>
    <definedName name="VAS073_F_Personalosanau243NuotekuDumblo" localSheetId="3">'Forma 4'!$L$52</definedName>
    <definedName name="VAS073_F_Personalosanau24IsViso" localSheetId="3">'Forma 4'!$I$52</definedName>
    <definedName name="VAS073_F_Personalosanau25PavirsiniuNuoteku" localSheetId="3">'Forma 4'!$M$52</definedName>
    <definedName name="VAS073_F_Personalosanau26KitosReguliuojamosios" localSheetId="3">'Forma 4'!$N$52</definedName>
    <definedName name="VAS073_F_Personalosanau27KitosVeiklos" localSheetId="3">'Forma 4'!$Q$52</definedName>
    <definedName name="VAS073_F_Personalosanau2Apskaitosveikla1" localSheetId="3">'Forma 4'!$O$52</definedName>
    <definedName name="VAS073_F_Personalosanau2Kitareguliuoja1" localSheetId="3">'Forma 4'!$P$52</definedName>
    <definedName name="VAS073_F_Personalosanau31IS" localSheetId="3">'Forma 4'!$D$106</definedName>
    <definedName name="VAS073_F_Personalosanau331GeriamojoVandens" localSheetId="3">'Forma 4'!$F$106</definedName>
    <definedName name="VAS073_F_Personalosanau332GeriamojoVandens" localSheetId="3">'Forma 4'!$G$106</definedName>
    <definedName name="VAS073_F_Personalosanau333GeriamojoVandens" localSheetId="3">'Forma 4'!$H$106</definedName>
    <definedName name="VAS073_F_Personalosanau33IsViso" localSheetId="3">'Forma 4'!$E$106</definedName>
    <definedName name="VAS073_F_Personalosanau341NuotekuSurinkimas" localSheetId="3">'Forma 4'!$J$106</definedName>
    <definedName name="VAS073_F_Personalosanau342NuotekuValymas" localSheetId="3">'Forma 4'!$K$106</definedName>
    <definedName name="VAS073_F_Personalosanau343NuotekuDumblo" localSheetId="3">'Forma 4'!$L$106</definedName>
    <definedName name="VAS073_F_Personalosanau34IsViso" localSheetId="3">'Forma 4'!$I$106</definedName>
    <definedName name="VAS073_F_Personalosanau35PavirsiniuNuoteku" localSheetId="3">'Forma 4'!$M$106</definedName>
    <definedName name="VAS073_F_Personalosanau36KitosReguliuojamosios" localSheetId="3">'Forma 4'!$N$106</definedName>
    <definedName name="VAS073_F_Personalosanau37KitosVeiklos" localSheetId="3">'Forma 4'!$Q$106</definedName>
    <definedName name="VAS073_F_Personalosanau3Apskaitosveikla1" localSheetId="3">'Forma 4'!$O$106</definedName>
    <definedName name="VAS073_F_Personalosanau3Kitareguliuoja1" localSheetId="3">'Forma 4'!$P$106</definedName>
    <definedName name="VAS073_F_Personalosanau41IS" localSheetId="3">'Forma 4'!$D$201</definedName>
    <definedName name="VAS073_F_Personalosanau431GeriamojoVandens" localSheetId="3">'Forma 4'!$F$201</definedName>
    <definedName name="VAS073_F_Personalosanau432GeriamojoVandens" localSheetId="3">'Forma 4'!$G$201</definedName>
    <definedName name="VAS073_F_Personalosanau433GeriamojoVandens" localSheetId="3">'Forma 4'!$H$201</definedName>
    <definedName name="VAS073_F_Personalosanau43IsViso" localSheetId="3">'Forma 4'!$E$201</definedName>
    <definedName name="VAS073_F_Personalosanau441NuotekuSurinkimas" localSheetId="3">'Forma 4'!$J$201</definedName>
    <definedName name="VAS073_F_Personalosanau442NuotekuValymas" localSheetId="3">'Forma 4'!$K$201</definedName>
    <definedName name="VAS073_F_Personalosanau443NuotekuDumblo" localSheetId="3">'Forma 4'!$L$201</definedName>
    <definedName name="VAS073_F_Personalosanau44IsViso" localSheetId="3">'Forma 4'!$I$201</definedName>
    <definedName name="VAS073_F_Personalosanau45PavirsiniuNuoteku" localSheetId="3">'Forma 4'!$M$201</definedName>
    <definedName name="VAS073_F_Personalosanau46KitosReguliuojamosios" localSheetId="3">'Forma 4'!$N$201</definedName>
    <definedName name="VAS073_F_Personalosanau47KitosVeiklos" localSheetId="3">'Forma 4'!$Q$201</definedName>
    <definedName name="VAS073_F_Personalosanau4Apskaitosveikla1" localSheetId="3">'Forma 4'!$O$201</definedName>
    <definedName name="VAS073_F_Personalosanau4Kitareguliuoja1" localSheetId="3">'Forma 4'!$P$201</definedName>
    <definedName name="VAS073_F_Profesineslite11IS" localSheetId="3">'Forma 4'!$D$74</definedName>
    <definedName name="VAS073_F_Profesineslite131GeriamojoVandens" localSheetId="3">'Forma 4'!$F$74</definedName>
    <definedName name="VAS073_F_Profesineslite132GeriamojoVandens" localSheetId="3">'Forma 4'!$G$74</definedName>
    <definedName name="VAS073_F_Profesineslite133GeriamojoVandens" localSheetId="3">'Forma 4'!$H$74</definedName>
    <definedName name="VAS073_F_Profesineslite13IsViso" localSheetId="3">'Forma 4'!$E$74</definedName>
    <definedName name="VAS073_F_Profesineslite141NuotekuSurinkimas" localSheetId="3">'Forma 4'!$J$74</definedName>
    <definedName name="VAS073_F_Profesineslite142NuotekuValymas" localSheetId="3">'Forma 4'!$K$74</definedName>
    <definedName name="VAS073_F_Profesineslite143NuotekuDumblo" localSheetId="3">'Forma 4'!$L$74</definedName>
    <definedName name="VAS073_F_Profesineslite14IsViso" localSheetId="3">'Forma 4'!$I$74</definedName>
    <definedName name="VAS073_F_Profesineslite15PavirsiniuNuoteku" localSheetId="3">'Forma 4'!$M$74</definedName>
    <definedName name="VAS073_F_Profesineslite16KitosReguliuojamosios" localSheetId="3">'Forma 4'!$N$74</definedName>
    <definedName name="VAS073_F_Profesineslite17KitosVeiklos" localSheetId="3">'Forma 4'!$Q$74</definedName>
    <definedName name="VAS073_F_Profesineslite1Apskaitosveikla1" localSheetId="3">'Forma 4'!$O$74</definedName>
    <definedName name="VAS073_F_Profesineslite1Kitareguliuoja1" localSheetId="3">'Forma 4'!$P$74</definedName>
    <definedName name="VAS073_F_Profesineslite21IS" localSheetId="3">'Forma 4'!$D$126</definedName>
    <definedName name="VAS073_F_Profesineslite231GeriamojoVandens" localSheetId="3">'Forma 4'!$F$126</definedName>
    <definedName name="VAS073_F_Profesineslite232GeriamojoVandens" localSheetId="3">'Forma 4'!$G$126</definedName>
    <definedName name="VAS073_F_Profesineslite233GeriamojoVandens" localSheetId="3">'Forma 4'!$H$126</definedName>
    <definedName name="VAS073_F_Profesineslite23IsViso" localSheetId="3">'Forma 4'!$E$126</definedName>
    <definedName name="VAS073_F_Profesineslite241NuotekuSurinkimas" localSheetId="3">'Forma 4'!$J$126</definedName>
    <definedName name="VAS073_F_Profesineslite242NuotekuValymas" localSheetId="3">'Forma 4'!$K$126</definedName>
    <definedName name="VAS073_F_Profesineslite243NuotekuDumblo" localSheetId="3">'Forma 4'!$L$126</definedName>
    <definedName name="VAS073_F_Profesineslite24IsViso" localSheetId="3">'Forma 4'!$I$126</definedName>
    <definedName name="VAS073_F_Profesineslite25PavirsiniuNuoteku" localSheetId="3">'Forma 4'!$M$126</definedName>
    <definedName name="VAS073_F_Profesineslite26KitosReguliuojamosios" localSheetId="3">'Forma 4'!$N$126</definedName>
    <definedName name="VAS073_F_Profesineslite27KitosVeiklos" localSheetId="3">'Forma 4'!$Q$126</definedName>
    <definedName name="VAS073_F_Profesineslite2Apskaitosveikla1" localSheetId="3">'Forma 4'!$O$126</definedName>
    <definedName name="VAS073_F_Profesineslite2Kitareguliuoja1" localSheetId="3">'Forma 4'!$P$126</definedName>
    <definedName name="VAS073_F_Profesineslite31IS" localSheetId="3">'Forma 4'!$D$177</definedName>
    <definedName name="VAS073_F_Profesineslite331GeriamojoVandens" localSheetId="3">'Forma 4'!$F$177</definedName>
    <definedName name="VAS073_F_Profesineslite332GeriamojoVandens" localSheetId="3">'Forma 4'!$G$177</definedName>
    <definedName name="VAS073_F_Profesineslite333GeriamojoVandens" localSheetId="3">'Forma 4'!$H$177</definedName>
    <definedName name="VAS073_F_Profesineslite33IsViso" localSheetId="3">'Forma 4'!$E$177</definedName>
    <definedName name="VAS073_F_Profesineslite341NuotekuSurinkimas" localSheetId="3">'Forma 4'!$J$177</definedName>
    <definedName name="VAS073_F_Profesineslite342NuotekuValymas" localSheetId="3">'Forma 4'!$K$177</definedName>
    <definedName name="VAS073_F_Profesineslite343NuotekuDumblo" localSheetId="3">'Forma 4'!$L$177</definedName>
    <definedName name="VAS073_F_Profesineslite34IsViso" localSheetId="3">'Forma 4'!$I$177</definedName>
    <definedName name="VAS073_F_Profesineslite35PavirsiniuNuoteku" localSheetId="3">'Forma 4'!$M$177</definedName>
    <definedName name="VAS073_F_Profesineslite36KitosReguliuojamosios" localSheetId="3">'Forma 4'!$N$177</definedName>
    <definedName name="VAS073_F_Profesineslite37KitosVeiklos" localSheetId="3">'Forma 4'!$Q$177</definedName>
    <definedName name="VAS073_F_Profesineslite3Apskaitosveikla1" localSheetId="3">'Forma 4'!$O$177</definedName>
    <definedName name="VAS073_F_Profesineslite3Kitareguliuoja1" localSheetId="3">'Forma 4'!$P$177</definedName>
    <definedName name="VAS073_F_Profesineslite41IS" localSheetId="3">'Forma 4'!$D$221</definedName>
    <definedName name="VAS073_F_Profesineslite431GeriamojoVandens" localSheetId="3">'Forma 4'!$F$221</definedName>
    <definedName name="VAS073_F_Profesineslite432GeriamojoVandens" localSheetId="3">'Forma 4'!$G$221</definedName>
    <definedName name="VAS073_F_Profesineslite433GeriamojoVandens" localSheetId="3">'Forma 4'!$H$221</definedName>
    <definedName name="VAS073_F_Profesineslite43IsViso" localSheetId="3">'Forma 4'!$E$221</definedName>
    <definedName name="VAS073_F_Profesineslite441NuotekuSurinkimas" localSheetId="3">'Forma 4'!$J$221</definedName>
    <definedName name="VAS073_F_Profesineslite442NuotekuValymas" localSheetId="3">'Forma 4'!$K$221</definedName>
    <definedName name="VAS073_F_Profesineslite443NuotekuDumblo" localSheetId="3">'Forma 4'!$L$221</definedName>
    <definedName name="VAS073_F_Profesineslite44IsViso" localSheetId="3">'Forma 4'!$I$221</definedName>
    <definedName name="VAS073_F_Profesineslite45PavirsiniuNuoteku" localSheetId="3">'Forma 4'!$M$221</definedName>
    <definedName name="VAS073_F_Profesineslite46KitosReguliuojamosios" localSheetId="3">'Forma 4'!$N$221</definedName>
    <definedName name="VAS073_F_Profesineslite47KitosVeiklos" localSheetId="3">'Forma 4'!$Q$221</definedName>
    <definedName name="VAS073_F_Profesineslite4Apskaitosveikla1" localSheetId="3">'Forma 4'!$O$221</definedName>
    <definedName name="VAS073_F_Profesineslite4Kitareguliuoja1" localSheetId="3">'Forma 4'!$P$221</definedName>
    <definedName name="VAS073_F_Remontoiraptar11IS" localSheetId="3">'Forma 4'!$D$19</definedName>
    <definedName name="VAS073_F_Remontoiraptar131GeriamojoVandens" localSheetId="3">'Forma 4'!$F$19</definedName>
    <definedName name="VAS073_F_Remontoiraptar132GeriamojoVandens" localSheetId="3">'Forma 4'!$G$19</definedName>
    <definedName name="VAS073_F_Remontoiraptar133GeriamojoVandens" localSheetId="3">'Forma 4'!$H$19</definedName>
    <definedName name="VAS073_F_Remontoiraptar13IsViso" localSheetId="3">'Forma 4'!$E$19</definedName>
    <definedName name="VAS073_F_Remontoiraptar141NuotekuSurinkimas" localSheetId="3">'Forma 4'!$J$19</definedName>
    <definedName name="VAS073_F_Remontoiraptar142NuotekuValymas" localSheetId="3">'Forma 4'!$K$19</definedName>
    <definedName name="VAS073_F_Remontoiraptar143NuotekuDumblo" localSheetId="3">'Forma 4'!$L$19</definedName>
    <definedName name="VAS073_F_Remontoiraptar14IsViso" localSheetId="3">'Forma 4'!$I$19</definedName>
    <definedName name="VAS073_F_Remontoiraptar15PavirsiniuNuoteku" localSheetId="3">'Forma 4'!$M$19</definedName>
    <definedName name="VAS073_F_Remontoiraptar16KitosReguliuojamosios" localSheetId="3">'Forma 4'!$N$19</definedName>
    <definedName name="VAS073_F_Remontoiraptar17KitosVeiklos" localSheetId="3">'Forma 4'!$Q$19</definedName>
    <definedName name="VAS073_F_Remontoiraptar1Apskaitosveikla1" localSheetId="3">'Forma 4'!$O$19</definedName>
    <definedName name="VAS073_F_Remontoiraptar1Kitareguliuoja1" localSheetId="3">'Forma 4'!$P$19</definedName>
    <definedName name="VAS073_F_Remontoiraptar21IS" localSheetId="3">'Forma 4'!$D$47</definedName>
    <definedName name="VAS073_F_Remontoiraptar231GeriamojoVandens" localSheetId="3">'Forma 4'!$F$47</definedName>
    <definedName name="VAS073_F_Remontoiraptar232GeriamojoVandens" localSheetId="3">'Forma 4'!$G$47</definedName>
    <definedName name="VAS073_F_Remontoiraptar233GeriamojoVandens" localSheetId="3">'Forma 4'!$H$47</definedName>
    <definedName name="VAS073_F_Remontoiraptar23IsViso" localSheetId="3">'Forma 4'!$E$47</definedName>
    <definedName name="VAS073_F_Remontoiraptar241NuotekuSurinkimas" localSheetId="3">'Forma 4'!$J$47</definedName>
    <definedName name="VAS073_F_Remontoiraptar242NuotekuValymas" localSheetId="3">'Forma 4'!$K$47</definedName>
    <definedName name="VAS073_F_Remontoiraptar243NuotekuDumblo" localSheetId="3">'Forma 4'!$L$47</definedName>
    <definedName name="VAS073_F_Remontoiraptar24IsViso" localSheetId="3">'Forma 4'!$I$47</definedName>
    <definedName name="VAS073_F_Remontoiraptar25PavirsiniuNuoteku" localSheetId="3">'Forma 4'!$M$47</definedName>
    <definedName name="VAS073_F_Remontoiraptar26KitosReguliuojamosios" localSheetId="3">'Forma 4'!$N$47</definedName>
    <definedName name="VAS073_F_Remontoiraptar27KitosVeiklos" localSheetId="3">'Forma 4'!$Q$47</definedName>
    <definedName name="VAS073_F_Remontoiraptar2Apskaitosveikla1" localSheetId="3">'Forma 4'!$O$47</definedName>
    <definedName name="VAS073_F_Remontoiraptar2Kitareguliuoja1" localSheetId="3">'Forma 4'!$P$47</definedName>
    <definedName name="VAS073_F_Remontoiraptar31IS" localSheetId="3">'Forma 4'!$D$101</definedName>
    <definedName name="VAS073_F_Remontoiraptar331GeriamojoVandens" localSheetId="3">'Forma 4'!$F$101</definedName>
    <definedName name="VAS073_F_Remontoiraptar332GeriamojoVandens" localSheetId="3">'Forma 4'!$G$101</definedName>
    <definedName name="VAS073_F_Remontoiraptar333GeriamojoVandens" localSheetId="3">'Forma 4'!$H$101</definedName>
    <definedName name="VAS073_F_Remontoiraptar33IsViso" localSheetId="3">'Forma 4'!$E$101</definedName>
    <definedName name="VAS073_F_Remontoiraptar341NuotekuSurinkimas" localSheetId="3">'Forma 4'!$J$101</definedName>
    <definedName name="VAS073_F_Remontoiraptar342NuotekuValymas" localSheetId="3">'Forma 4'!$K$101</definedName>
    <definedName name="VAS073_F_Remontoiraptar343NuotekuDumblo" localSheetId="3">'Forma 4'!$L$101</definedName>
    <definedName name="VAS073_F_Remontoiraptar34IsViso" localSheetId="3">'Forma 4'!$I$101</definedName>
    <definedName name="VAS073_F_Remontoiraptar35PavirsiniuNuoteku" localSheetId="3">'Forma 4'!$M$101</definedName>
    <definedName name="VAS073_F_Remontoiraptar36KitosReguliuojamosios" localSheetId="3">'Forma 4'!$N$101</definedName>
    <definedName name="VAS073_F_Remontoiraptar37KitosVeiklos" localSheetId="3">'Forma 4'!$Q$101</definedName>
    <definedName name="VAS073_F_Remontoiraptar3Apskaitosveikla1" localSheetId="3">'Forma 4'!$O$101</definedName>
    <definedName name="VAS073_F_Remontoiraptar3Kitareguliuoja1" localSheetId="3">'Forma 4'!$P$101</definedName>
    <definedName name="VAS073_F_Remontoiraptar41IS" localSheetId="3">'Forma 4'!$D$152</definedName>
    <definedName name="VAS073_F_Remontoiraptar431GeriamojoVandens" localSheetId="3">'Forma 4'!$F$152</definedName>
    <definedName name="VAS073_F_Remontoiraptar432GeriamojoVandens" localSheetId="3">'Forma 4'!$G$152</definedName>
    <definedName name="VAS073_F_Remontoiraptar433GeriamojoVandens" localSheetId="3">'Forma 4'!$H$152</definedName>
    <definedName name="VAS073_F_Remontoiraptar43IsViso" localSheetId="3">'Forma 4'!$E$152</definedName>
    <definedName name="VAS073_F_Remontoiraptar441NuotekuSurinkimas" localSheetId="3">'Forma 4'!$J$152</definedName>
    <definedName name="VAS073_F_Remontoiraptar442NuotekuValymas" localSheetId="3">'Forma 4'!$K$152</definedName>
    <definedName name="VAS073_F_Remontoiraptar443NuotekuDumblo" localSheetId="3">'Forma 4'!$L$152</definedName>
    <definedName name="VAS073_F_Remontoiraptar44IsViso" localSheetId="3">'Forma 4'!$I$152</definedName>
    <definedName name="VAS073_F_Remontoiraptar45PavirsiniuNuoteku" localSheetId="3">'Forma 4'!$M$152</definedName>
    <definedName name="VAS073_F_Remontoiraptar46KitosReguliuojamosios" localSheetId="3">'Forma 4'!$N$152</definedName>
    <definedName name="VAS073_F_Remontoiraptar47KitosVeiklos" localSheetId="3">'Forma 4'!$Q$152</definedName>
    <definedName name="VAS073_F_Remontoiraptar4Apskaitosveikla1" localSheetId="3">'Forma 4'!$O$152</definedName>
    <definedName name="VAS073_F_Remontoiraptar4Kitareguliuoja1" localSheetId="3">'Forma 4'!$P$152</definedName>
    <definedName name="VAS073_F_Remontoiraptar51IS" localSheetId="3">'Forma 4'!$D$196</definedName>
    <definedName name="VAS073_F_Remontoiraptar531GeriamojoVandens" localSheetId="3">'Forma 4'!$F$196</definedName>
    <definedName name="VAS073_F_Remontoiraptar532GeriamojoVandens" localSheetId="3">'Forma 4'!$G$196</definedName>
    <definedName name="VAS073_F_Remontoiraptar533GeriamojoVandens" localSheetId="3">'Forma 4'!$H$196</definedName>
    <definedName name="VAS073_F_Remontoiraptar53IsViso" localSheetId="3">'Forma 4'!$E$196</definedName>
    <definedName name="VAS073_F_Remontoiraptar541NuotekuSurinkimas" localSheetId="3">'Forma 4'!$J$196</definedName>
    <definedName name="VAS073_F_Remontoiraptar542NuotekuValymas" localSheetId="3">'Forma 4'!$K$196</definedName>
    <definedName name="VAS073_F_Remontoiraptar543NuotekuDumblo" localSheetId="3">'Forma 4'!$L$196</definedName>
    <definedName name="VAS073_F_Remontoiraptar54IsViso" localSheetId="3">'Forma 4'!$I$196</definedName>
    <definedName name="VAS073_F_Remontoiraptar55PavirsiniuNuoteku" localSheetId="3">'Forma 4'!$M$196</definedName>
    <definedName name="VAS073_F_Remontoiraptar56KitosReguliuojamosios" localSheetId="3">'Forma 4'!$N$196</definedName>
    <definedName name="VAS073_F_Remontoiraptar57KitosVeiklos" localSheetId="3">'Forma 4'!$Q$196</definedName>
    <definedName name="VAS073_F_Remontoiraptar5Apskaitosveikla1" localSheetId="3">'Forma 4'!$O$196</definedName>
    <definedName name="VAS073_F_Remontoiraptar5Kitareguliuoja1" localSheetId="3">'Forma 4'!$P$196</definedName>
    <definedName name="VAS073_F_Remontomedziag11IS" localSheetId="3">'Forma 4'!$D$17</definedName>
    <definedName name="VAS073_F_Remontomedziag131GeriamojoVandens" localSheetId="3">'Forma 4'!$F$17</definedName>
    <definedName name="VAS073_F_Remontomedziag132GeriamojoVandens" localSheetId="3">'Forma 4'!$G$17</definedName>
    <definedName name="VAS073_F_Remontomedziag133GeriamojoVandens" localSheetId="3">'Forma 4'!$H$17</definedName>
    <definedName name="VAS073_F_Remontomedziag13IsViso" localSheetId="3">'Forma 4'!$E$17</definedName>
    <definedName name="VAS073_F_Remontomedziag141NuotekuSurinkimas" localSheetId="3">'Forma 4'!$J$17</definedName>
    <definedName name="VAS073_F_Remontomedziag142NuotekuValymas" localSheetId="3">'Forma 4'!$K$17</definedName>
    <definedName name="VAS073_F_Remontomedziag143NuotekuDumblo" localSheetId="3">'Forma 4'!$L$17</definedName>
    <definedName name="VAS073_F_Remontomedziag14IsViso" localSheetId="3">'Forma 4'!$I$17</definedName>
    <definedName name="VAS073_F_Remontomedziag15PavirsiniuNuoteku" localSheetId="3">'Forma 4'!$M$17</definedName>
    <definedName name="VAS073_F_Remontomedziag16KitosReguliuojamosios" localSheetId="3">'Forma 4'!$N$17</definedName>
    <definedName name="VAS073_F_Remontomedziag17KitosVeiklos" localSheetId="3">'Forma 4'!$Q$17</definedName>
    <definedName name="VAS073_F_Remontomedziag1Apskaitosveikla1" localSheetId="3">'Forma 4'!$O$17</definedName>
    <definedName name="VAS073_F_Remontomedziag1Kitareguliuoja1" localSheetId="3">'Forma 4'!$P$17</definedName>
    <definedName name="VAS073_F_Remontomedziag21IS" localSheetId="3">'Forma 4'!$D$46</definedName>
    <definedName name="VAS073_F_Remontomedziag231GeriamojoVandens" localSheetId="3">'Forma 4'!$F$46</definedName>
    <definedName name="VAS073_F_Remontomedziag232GeriamojoVandens" localSheetId="3">'Forma 4'!$G$46</definedName>
    <definedName name="VAS073_F_Remontomedziag233GeriamojoVandens" localSheetId="3">'Forma 4'!$H$46</definedName>
    <definedName name="VAS073_F_Remontomedziag23IsViso" localSheetId="3">'Forma 4'!$E$46</definedName>
    <definedName name="VAS073_F_Remontomedziag241NuotekuSurinkimas" localSheetId="3">'Forma 4'!$J$46</definedName>
    <definedName name="VAS073_F_Remontomedziag242NuotekuValymas" localSheetId="3">'Forma 4'!$K$46</definedName>
    <definedName name="VAS073_F_Remontomedziag243NuotekuDumblo" localSheetId="3">'Forma 4'!$L$46</definedName>
    <definedName name="VAS073_F_Remontomedziag24IsViso" localSheetId="3">'Forma 4'!$I$46</definedName>
    <definedName name="VAS073_F_Remontomedziag25PavirsiniuNuoteku" localSheetId="3">'Forma 4'!$M$46</definedName>
    <definedName name="VAS073_F_Remontomedziag26KitosReguliuojamosios" localSheetId="3">'Forma 4'!$N$46</definedName>
    <definedName name="VAS073_F_Remontomedziag27KitosVeiklos" localSheetId="3">'Forma 4'!$Q$46</definedName>
    <definedName name="VAS073_F_Remontomedziag2Apskaitosveikla1" localSheetId="3">'Forma 4'!$O$46</definedName>
    <definedName name="VAS073_F_Remontomedziag2Kitareguliuoja1" localSheetId="3">'Forma 4'!$P$46</definedName>
    <definedName name="VAS073_F_Remontomedziag31IS" localSheetId="3">'Forma 4'!$D$100</definedName>
    <definedName name="VAS073_F_Remontomedziag331GeriamojoVandens" localSheetId="3">'Forma 4'!$F$100</definedName>
    <definedName name="VAS073_F_Remontomedziag332GeriamojoVandens" localSheetId="3">'Forma 4'!$G$100</definedName>
    <definedName name="VAS073_F_Remontomedziag333GeriamojoVandens" localSheetId="3">'Forma 4'!$H$100</definedName>
    <definedName name="VAS073_F_Remontomedziag33IsViso" localSheetId="3">'Forma 4'!$E$100</definedName>
    <definedName name="VAS073_F_Remontomedziag341NuotekuSurinkimas" localSheetId="3">'Forma 4'!$J$100</definedName>
    <definedName name="VAS073_F_Remontomedziag342NuotekuValymas" localSheetId="3">'Forma 4'!$K$100</definedName>
    <definedName name="VAS073_F_Remontomedziag343NuotekuDumblo" localSheetId="3">'Forma 4'!$L$100</definedName>
    <definedName name="VAS073_F_Remontomedziag34IsViso" localSheetId="3">'Forma 4'!$I$100</definedName>
    <definedName name="VAS073_F_Remontomedziag35PavirsiniuNuoteku" localSheetId="3">'Forma 4'!$M$100</definedName>
    <definedName name="VAS073_F_Remontomedziag36KitosReguliuojamosios" localSheetId="3">'Forma 4'!$N$100</definedName>
    <definedName name="VAS073_F_Remontomedziag37KitosVeiklos" localSheetId="3">'Forma 4'!$Q$100</definedName>
    <definedName name="VAS073_F_Remontomedziag3Apskaitosveikla1" localSheetId="3">'Forma 4'!$O$100</definedName>
    <definedName name="VAS073_F_Remontomedziag3Kitareguliuoja1" localSheetId="3">'Forma 4'!$P$100</definedName>
    <definedName name="VAS073_F_Remontomedziag41IS" localSheetId="3">'Forma 4'!$D$151</definedName>
    <definedName name="VAS073_F_Remontomedziag431GeriamojoVandens" localSheetId="3">'Forma 4'!$F$151</definedName>
    <definedName name="VAS073_F_Remontomedziag432GeriamojoVandens" localSheetId="3">'Forma 4'!$G$151</definedName>
    <definedName name="VAS073_F_Remontomedziag433GeriamojoVandens" localSheetId="3">'Forma 4'!$H$151</definedName>
    <definedName name="VAS073_F_Remontomedziag43IsViso" localSheetId="3">'Forma 4'!$E$151</definedName>
    <definedName name="VAS073_F_Remontomedziag441NuotekuSurinkimas" localSheetId="3">'Forma 4'!$J$151</definedName>
    <definedName name="VAS073_F_Remontomedziag442NuotekuValymas" localSheetId="3">'Forma 4'!$K$151</definedName>
    <definedName name="VAS073_F_Remontomedziag443NuotekuDumblo" localSheetId="3">'Forma 4'!$L$151</definedName>
    <definedName name="VAS073_F_Remontomedziag44IsViso" localSheetId="3">'Forma 4'!$I$151</definedName>
    <definedName name="VAS073_F_Remontomedziag45PavirsiniuNuoteku" localSheetId="3">'Forma 4'!$M$151</definedName>
    <definedName name="VAS073_F_Remontomedziag46KitosReguliuojamosios" localSheetId="3">'Forma 4'!$N$151</definedName>
    <definedName name="VAS073_F_Remontomedziag47KitosVeiklos" localSheetId="3">'Forma 4'!$Q$151</definedName>
    <definedName name="VAS073_F_Remontomedziag4Apskaitosveikla1" localSheetId="3">'Forma 4'!$O$151</definedName>
    <definedName name="VAS073_F_Remontomedziag4Kitareguliuoja1" localSheetId="3">'Forma 4'!$P$151</definedName>
    <definedName name="VAS073_F_Remontomedziag51IS" localSheetId="3">'Forma 4'!$D$195</definedName>
    <definedName name="VAS073_F_Remontomedziag531GeriamojoVandens" localSheetId="3">'Forma 4'!$F$195</definedName>
    <definedName name="VAS073_F_Remontomedziag532GeriamojoVandens" localSheetId="3">'Forma 4'!$G$195</definedName>
    <definedName name="VAS073_F_Remontomedziag533GeriamojoVandens" localSheetId="3">'Forma 4'!$H$195</definedName>
    <definedName name="VAS073_F_Remontomedziag53IsViso" localSheetId="3">'Forma 4'!$E$195</definedName>
    <definedName name="VAS073_F_Remontomedziag541NuotekuSurinkimas" localSheetId="3">'Forma 4'!$J$195</definedName>
    <definedName name="VAS073_F_Remontomedziag542NuotekuValymas" localSheetId="3">'Forma 4'!$K$195</definedName>
    <definedName name="VAS073_F_Remontomedziag543NuotekuDumblo" localSheetId="3">'Forma 4'!$L$195</definedName>
    <definedName name="VAS073_F_Remontomedziag54IsViso" localSheetId="3">'Forma 4'!$I$195</definedName>
    <definedName name="VAS073_F_Remontomedziag55PavirsiniuNuoteku" localSheetId="3">'Forma 4'!$M$195</definedName>
    <definedName name="VAS073_F_Remontomedziag56KitosReguliuojamosios" localSheetId="3">'Forma 4'!$N$195</definedName>
    <definedName name="VAS073_F_Remontomedziag57KitosVeiklos" localSheetId="3">'Forma 4'!$Q$195</definedName>
    <definedName name="VAS073_F_Remontomedziag5Apskaitosveikla1" localSheetId="3">'Forma 4'!$O$195</definedName>
    <definedName name="VAS073_F_Remontomedziag5Kitareguliuoja1" localSheetId="3">'Forma 4'!$P$195</definedName>
    <definedName name="VAS073_F_Rinkodarosirpa11IS" localSheetId="3">'Forma 4'!$D$81</definedName>
    <definedName name="VAS073_F_Rinkodarosirpa131GeriamojoVandens" localSheetId="3">'Forma 4'!$F$81</definedName>
    <definedName name="VAS073_F_Rinkodarosirpa132GeriamojoVandens" localSheetId="3">'Forma 4'!$G$81</definedName>
    <definedName name="VAS073_F_Rinkodarosirpa133GeriamojoVandens" localSheetId="3">'Forma 4'!$H$81</definedName>
    <definedName name="VAS073_F_Rinkodarosirpa13IsViso" localSheetId="3">'Forma 4'!$E$81</definedName>
    <definedName name="VAS073_F_Rinkodarosirpa141NuotekuSurinkimas" localSheetId="3">'Forma 4'!$J$81</definedName>
    <definedName name="VAS073_F_Rinkodarosirpa142NuotekuValymas" localSheetId="3">'Forma 4'!$K$81</definedName>
    <definedName name="VAS073_F_Rinkodarosirpa143NuotekuDumblo" localSheetId="3">'Forma 4'!$L$81</definedName>
    <definedName name="VAS073_F_Rinkodarosirpa14IsViso" localSheetId="3">'Forma 4'!$I$81</definedName>
    <definedName name="VAS073_F_Rinkodarosirpa15PavirsiniuNuoteku" localSheetId="3">'Forma 4'!$M$81</definedName>
    <definedName name="VAS073_F_Rinkodarosirpa16KitosReguliuojamosios" localSheetId="3">'Forma 4'!$N$81</definedName>
    <definedName name="VAS073_F_Rinkodarosirpa17KitosVeiklos" localSheetId="3">'Forma 4'!$Q$81</definedName>
    <definedName name="VAS073_F_Rinkodarosirpa1Apskaitosveikla1" localSheetId="3">'Forma 4'!$O$81</definedName>
    <definedName name="VAS073_F_Rinkodarosirpa1Kitareguliuoja1" localSheetId="3">'Forma 4'!$P$81</definedName>
    <definedName name="VAS073_F_Rinkodarosirpa21IS" localSheetId="3">'Forma 4'!$D$133</definedName>
    <definedName name="VAS073_F_Rinkodarosirpa231GeriamojoVandens" localSheetId="3">'Forma 4'!$F$133</definedName>
    <definedName name="VAS073_F_Rinkodarosirpa232GeriamojoVandens" localSheetId="3">'Forma 4'!$G$133</definedName>
    <definedName name="VAS073_F_Rinkodarosirpa233GeriamojoVandens" localSheetId="3">'Forma 4'!$H$133</definedName>
    <definedName name="VAS073_F_Rinkodarosirpa23IsViso" localSheetId="3">'Forma 4'!$E$133</definedName>
    <definedName name="VAS073_F_Rinkodarosirpa241NuotekuSurinkimas" localSheetId="3">'Forma 4'!$J$133</definedName>
    <definedName name="VAS073_F_Rinkodarosirpa242NuotekuValymas" localSheetId="3">'Forma 4'!$K$133</definedName>
    <definedName name="VAS073_F_Rinkodarosirpa243NuotekuDumblo" localSheetId="3">'Forma 4'!$L$133</definedName>
    <definedName name="VAS073_F_Rinkodarosirpa24IsViso" localSheetId="3">'Forma 4'!$I$133</definedName>
    <definedName name="VAS073_F_Rinkodarosirpa25PavirsiniuNuoteku" localSheetId="3">'Forma 4'!$M$133</definedName>
    <definedName name="VAS073_F_Rinkodarosirpa26KitosReguliuojamosios" localSheetId="3">'Forma 4'!$N$133</definedName>
    <definedName name="VAS073_F_Rinkodarosirpa27KitosVeiklos" localSheetId="3">'Forma 4'!$Q$133</definedName>
    <definedName name="VAS073_F_Rinkodarosirpa2Apskaitosveikla1" localSheetId="3">'Forma 4'!$O$133</definedName>
    <definedName name="VAS073_F_Rinkodarosirpa2Kitareguliuoja1" localSheetId="3">'Forma 4'!$P$133</definedName>
    <definedName name="VAS073_F_Rinkodarosirpa31IS" localSheetId="3">'Forma 4'!$D$184</definedName>
    <definedName name="VAS073_F_Rinkodarosirpa331GeriamojoVandens" localSheetId="3">'Forma 4'!$F$184</definedName>
    <definedName name="VAS073_F_Rinkodarosirpa332GeriamojoVandens" localSheetId="3">'Forma 4'!$G$184</definedName>
    <definedName name="VAS073_F_Rinkodarosirpa333GeriamojoVandens" localSheetId="3">'Forma 4'!$H$184</definedName>
    <definedName name="VAS073_F_Rinkodarosirpa33IsViso" localSheetId="3">'Forma 4'!$E$184</definedName>
    <definedName name="VAS073_F_Rinkodarosirpa341NuotekuSurinkimas" localSheetId="3">'Forma 4'!$J$184</definedName>
    <definedName name="VAS073_F_Rinkodarosirpa342NuotekuValymas" localSheetId="3">'Forma 4'!$K$184</definedName>
    <definedName name="VAS073_F_Rinkodarosirpa343NuotekuDumblo" localSheetId="3">'Forma 4'!$L$184</definedName>
    <definedName name="VAS073_F_Rinkodarosirpa34IsViso" localSheetId="3">'Forma 4'!$I$184</definedName>
    <definedName name="VAS073_F_Rinkodarosirpa35PavirsiniuNuoteku" localSheetId="3">'Forma 4'!$M$184</definedName>
    <definedName name="VAS073_F_Rinkodarosirpa36KitosReguliuojamosios" localSheetId="3">'Forma 4'!$N$184</definedName>
    <definedName name="VAS073_F_Rinkodarosirpa37KitosVeiklos" localSheetId="3">'Forma 4'!$Q$184</definedName>
    <definedName name="VAS073_F_Rinkodarosirpa3Apskaitosveikla1" localSheetId="3">'Forma 4'!$O$184</definedName>
    <definedName name="VAS073_F_Rinkodarosirpa3Kitareguliuoja1" localSheetId="3">'Forma 4'!$P$184</definedName>
    <definedName name="VAS073_F_Rinkodarosirpa41IS" localSheetId="3">'Forma 4'!$D$229</definedName>
    <definedName name="VAS073_F_Rinkodarosirpa431GeriamojoVandens" localSheetId="3">'Forma 4'!$F$229</definedName>
    <definedName name="VAS073_F_Rinkodarosirpa432GeriamojoVandens" localSheetId="3">'Forma 4'!$G$229</definedName>
    <definedName name="VAS073_F_Rinkodarosirpa433GeriamojoVandens" localSheetId="3">'Forma 4'!$H$229</definedName>
    <definedName name="VAS073_F_Rinkodarosirpa43IsViso" localSheetId="3">'Forma 4'!$E$229</definedName>
    <definedName name="VAS073_F_Rinkodarosirpa441NuotekuSurinkimas" localSheetId="3">'Forma 4'!$J$229</definedName>
    <definedName name="VAS073_F_Rinkodarosirpa442NuotekuValymas" localSheetId="3">'Forma 4'!$K$229</definedName>
    <definedName name="VAS073_F_Rinkodarosirpa443NuotekuDumblo" localSheetId="3">'Forma 4'!$L$229</definedName>
    <definedName name="VAS073_F_Rinkodarosirpa44IsViso" localSheetId="3">'Forma 4'!$I$229</definedName>
    <definedName name="VAS073_F_Rinkodarosirpa45PavirsiniuNuoteku" localSheetId="3">'Forma 4'!$M$229</definedName>
    <definedName name="VAS073_F_Rinkodarosirpa46KitosReguliuojamosios" localSheetId="3">'Forma 4'!$N$229</definedName>
    <definedName name="VAS073_F_Rinkodarosirpa47KitosVeiklos" localSheetId="3">'Forma 4'!$Q$229</definedName>
    <definedName name="VAS073_F_Rinkodarosirpa4Apskaitosveikla1" localSheetId="3">'Forma 4'!$O$229</definedName>
    <definedName name="VAS073_F_Rinkodarosirpa4Kitareguliuoja1" localSheetId="3">'Forma 4'!$P$229</definedName>
    <definedName name="VAS073_F_Rysiupaslaugus11IS" localSheetId="3">'Forma 4'!$D$70</definedName>
    <definedName name="VAS073_F_Rysiupaslaugus131GeriamojoVandens" localSheetId="3">'Forma 4'!$F$70</definedName>
    <definedName name="VAS073_F_Rysiupaslaugus132GeriamojoVandens" localSheetId="3">'Forma 4'!$G$70</definedName>
    <definedName name="VAS073_F_Rysiupaslaugus133GeriamojoVandens" localSheetId="3">'Forma 4'!$H$70</definedName>
    <definedName name="VAS073_F_Rysiupaslaugus13IsViso" localSheetId="3">'Forma 4'!$E$70</definedName>
    <definedName name="VAS073_F_Rysiupaslaugus141NuotekuSurinkimas" localSheetId="3">'Forma 4'!$J$70</definedName>
    <definedName name="VAS073_F_Rysiupaslaugus142NuotekuValymas" localSheetId="3">'Forma 4'!$K$70</definedName>
    <definedName name="VAS073_F_Rysiupaslaugus143NuotekuDumblo" localSheetId="3">'Forma 4'!$L$70</definedName>
    <definedName name="VAS073_F_Rysiupaslaugus14IsViso" localSheetId="3">'Forma 4'!$I$70</definedName>
    <definedName name="VAS073_F_Rysiupaslaugus15PavirsiniuNuoteku" localSheetId="3">'Forma 4'!$M$70</definedName>
    <definedName name="VAS073_F_Rysiupaslaugus16KitosReguliuojamosios" localSheetId="3">'Forma 4'!$N$70</definedName>
    <definedName name="VAS073_F_Rysiupaslaugus17KitosVeiklos" localSheetId="3">'Forma 4'!$Q$70</definedName>
    <definedName name="VAS073_F_Rysiupaslaugus1Apskaitosveikla1" localSheetId="3">'Forma 4'!$O$70</definedName>
    <definedName name="VAS073_F_Rysiupaslaugus1Kitareguliuoja1" localSheetId="3">'Forma 4'!$P$70</definedName>
    <definedName name="VAS073_F_Rysiupaslaugus21IS" localSheetId="3">'Forma 4'!$D$122</definedName>
    <definedName name="VAS073_F_Rysiupaslaugus231GeriamojoVandens" localSheetId="3">'Forma 4'!$F$122</definedName>
    <definedName name="VAS073_F_Rysiupaslaugus232GeriamojoVandens" localSheetId="3">'Forma 4'!$G$122</definedName>
    <definedName name="VAS073_F_Rysiupaslaugus233GeriamojoVandens" localSheetId="3">'Forma 4'!$H$122</definedName>
    <definedName name="VAS073_F_Rysiupaslaugus23IsViso" localSheetId="3">'Forma 4'!$E$122</definedName>
    <definedName name="VAS073_F_Rysiupaslaugus241NuotekuSurinkimas" localSheetId="3">'Forma 4'!$J$122</definedName>
    <definedName name="VAS073_F_Rysiupaslaugus242NuotekuValymas" localSheetId="3">'Forma 4'!$K$122</definedName>
    <definedName name="VAS073_F_Rysiupaslaugus243NuotekuDumblo" localSheetId="3">'Forma 4'!$L$122</definedName>
    <definedName name="VAS073_F_Rysiupaslaugus24IsViso" localSheetId="3">'Forma 4'!$I$122</definedName>
    <definedName name="VAS073_F_Rysiupaslaugus25PavirsiniuNuoteku" localSheetId="3">'Forma 4'!$M$122</definedName>
    <definedName name="VAS073_F_Rysiupaslaugus26KitosReguliuojamosios" localSheetId="3">'Forma 4'!$N$122</definedName>
    <definedName name="VAS073_F_Rysiupaslaugus27KitosVeiklos" localSheetId="3">'Forma 4'!$Q$122</definedName>
    <definedName name="VAS073_F_Rysiupaslaugus2Apskaitosveikla1" localSheetId="3">'Forma 4'!$O$122</definedName>
    <definedName name="VAS073_F_Rysiupaslaugus2Kitareguliuoja1" localSheetId="3">'Forma 4'!$P$122</definedName>
    <definedName name="VAS073_F_Rysiupaslaugus31IS" localSheetId="3">'Forma 4'!$D$173</definedName>
    <definedName name="VAS073_F_Rysiupaslaugus331GeriamojoVandens" localSheetId="3">'Forma 4'!$F$173</definedName>
    <definedName name="VAS073_F_Rysiupaslaugus332GeriamojoVandens" localSheetId="3">'Forma 4'!$G$173</definedName>
    <definedName name="VAS073_F_Rysiupaslaugus333GeriamojoVandens" localSheetId="3">'Forma 4'!$H$173</definedName>
    <definedName name="VAS073_F_Rysiupaslaugus33IsViso" localSheetId="3">'Forma 4'!$E$173</definedName>
    <definedName name="VAS073_F_Rysiupaslaugus341NuotekuSurinkimas" localSheetId="3">'Forma 4'!$J$173</definedName>
    <definedName name="VAS073_F_Rysiupaslaugus342NuotekuValymas" localSheetId="3">'Forma 4'!$K$173</definedName>
    <definedName name="VAS073_F_Rysiupaslaugus343NuotekuDumblo" localSheetId="3">'Forma 4'!$L$173</definedName>
    <definedName name="VAS073_F_Rysiupaslaugus34IsViso" localSheetId="3">'Forma 4'!$I$173</definedName>
    <definedName name="VAS073_F_Rysiupaslaugus35PavirsiniuNuoteku" localSheetId="3">'Forma 4'!$M$173</definedName>
    <definedName name="VAS073_F_Rysiupaslaugus36KitosReguliuojamosios" localSheetId="3">'Forma 4'!$N$173</definedName>
    <definedName name="VAS073_F_Rysiupaslaugus37KitosVeiklos" localSheetId="3">'Forma 4'!$Q$173</definedName>
    <definedName name="VAS073_F_Rysiupaslaugus3Apskaitosveikla1" localSheetId="3">'Forma 4'!$O$173</definedName>
    <definedName name="VAS073_F_Rysiupaslaugus3Kitareguliuoja1" localSheetId="3">'Forma 4'!$P$173</definedName>
    <definedName name="VAS073_F_Rysiupaslaugus41IS" localSheetId="3">'Forma 4'!$D$217</definedName>
    <definedName name="VAS073_F_Rysiupaslaugus431GeriamojoVandens" localSheetId="3">'Forma 4'!$F$217</definedName>
    <definedName name="VAS073_F_Rysiupaslaugus432GeriamojoVandens" localSheetId="3">'Forma 4'!$G$217</definedName>
    <definedName name="VAS073_F_Rysiupaslaugus433GeriamojoVandens" localSheetId="3">'Forma 4'!$H$217</definedName>
    <definedName name="VAS073_F_Rysiupaslaugus43IsViso" localSheetId="3">'Forma 4'!$E$217</definedName>
    <definedName name="VAS073_F_Rysiupaslaugus441NuotekuSurinkimas" localSheetId="3">'Forma 4'!$J$217</definedName>
    <definedName name="VAS073_F_Rysiupaslaugus442NuotekuValymas" localSheetId="3">'Forma 4'!$K$217</definedName>
    <definedName name="VAS073_F_Rysiupaslaugus443NuotekuDumblo" localSheetId="3">'Forma 4'!$L$217</definedName>
    <definedName name="VAS073_F_Rysiupaslaugus44IsViso" localSheetId="3">'Forma 4'!$I$217</definedName>
    <definedName name="VAS073_F_Rysiupaslaugus45PavirsiniuNuoteku" localSheetId="3">'Forma 4'!$M$217</definedName>
    <definedName name="VAS073_F_Rysiupaslaugus46KitosReguliuojamosios" localSheetId="3">'Forma 4'!$N$217</definedName>
    <definedName name="VAS073_F_Rysiupaslaugus47KitosVeiklos" localSheetId="3">'Forma 4'!$Q$217</definedName>
    <definedName name="VAS073_F_Rysiupaslaugus4Apskaitosveikla1" localSheetId="3">'Forma 4'!$O$217</definedName>
    <definedName name="VAS073_F_Rysiupaslaugus4Kitareguliuoja1" localSheetId="3">'Forma 4'!$P$217</definedName>
    <definedName name="VAS073_F_Silumosenergij11IS" localSheetId="3">'Forma 4'!$D$43</definedName>
    <definedName name="VAS073_F_Silumosenergij131GeriamojoVandens" localSheetId="3">'Forma 4'!$F$43</definedName>
    <definedName name="VAS073_F_Silumosenergij132GeriamojoVandens" localSheetId="3">'Forma 4'!$G$43</definedName>
    <definedName name="VAS073_F_Silumosenergij133GeriamojoVandens" localSheetId="3">'Forma 4'!$H$43</definedName>
    <definedName name="VAS073_F_Silumosenergij13IsViso" localSheetId="3">'Forma 4'!$E$43</definedName>
    <definedName name="VAS073_F_Silumosenergij141NuotekuSurinkimas" localSheetId="3">'Forma 4'!$J$43</definedName>
    <definedName name="VAS073_F_Silumosenergij142NuotekuValymas" localSheetId="3">'Forma 4'!$K$43</definedName>
    <definedName name="VAS073_F_Silumosenergij143NuotekuDumblo" localSheetId="3">'Forma 4'!$L$43</definedName>
    <definedName name="VAS073_F_Silumosenergij14IsViso" localSheetId="3">'Forma 4'!$I$43</definedName>
    <definedName name="VAS073_F_Silumosenergij15PavirsiniuNuoteku" localSheetId="3">'Forma 4'!$M$43</definedName>
    <definedName name="VAS073_F_Silumosenergij16KitosReguliuojamosios" localSheetId="3">'Forma 4'!$N$43</definedName>
    <definedName name="VAS073_F_Silumosenergij17KitosVeiklos" localSheetId="3">'Forma 4'!$Q$43</definedName>
    <definedName name="VAS073_F_Silumosenergij1Apskaitosveikla1" localSheetId="3">'Forma 4'!$O$43</definedName>
    <definedName name="VAS073_F_Silumosenergij1Kitareguliuoja1" localSheetId="3">'Forma 4'!$P$43</definedName>
    <definedName name="VAS073_F_Silumosenergij21IS" localSheetId="3">'Forma 4'!$D$44</definedName>
    <definedName name="VAS073_F_Silumosenergij231GeriamojoVandens" localSheetId="3">'Forma 4'!$F$44</definedName>
    <definedName name="VAS073_F_Silumosenergij232GeriamojoVandens" localSheetId="3">'Forma 4'!$G$44</definedName>
    <definedName name="VAS073_F_Silumosenergij233GeriamojoVandens" localSheetId="3">'Forma 4'!$H$44</definedName>
    <definedName name="VAS073_F_Silumosenergij23IsViso" localSheetId="3">'Forma 4'!$E$44</definedName>
    <definedName name="VAS073_F_Silumosenergij241NuotekuSurinkimas" localSheetId="3">'Forma 4'!$J$44</definedName>
    <definedName name="VAS073_F_Silumosenergij242NuotekuValymas" localSheetId="3">'Forma 4'!$K$44</definedName>
    <definedName name="VAS073_F_Silumosenergij243NuotekuDumblo" localSheetId="3">'Forma 4'!$L$44</definedName>
    <definedName name="VAS073_F_Silumosenergij24IsViso" localSheetId="3">'Forma 4'!$I$44</definedName>
    <definedName name="VAS073_F_Silumosenergij25PavirsiniuNuoteku" localSheetId="3">'Forma 4'!$M$44</definedName>
    <definedName name="VAS073_F_Silumosenergij26KitosReguliuojamosios" localSheetId="3">'Forma 4'!$N$44</definedName>
    <definedName name="VAS073_F_Silumosenergij27KitosVeiklos" localSheetId="3">'Forma 4'!$Q$44</definedName>
    <definedName name="VAS073_F_Silumosenergij2Apskaitosveikla1" localSheetId="3">'Forma 4'!$O$44</definedName>
    <definedName name="VAS073_F_Silumosenergij2Kitareguliuoja1" localSheetId="3">'Forma 4'!$P$44</definedName>
    <definedName name="VAS073_F_Silumosenergij31IS" localSheetId="3">'Forma 4'!$D$97</definedName>
    <definedName name="VAS073_F_Silumosenergij331GeriamojoVandens" localSheetId="3">'Forma 4'!$F$97</definedName>
    <definedName name="VAS073_F_Silumosenergij332GeriamojoVandens" localSheetId="3">'Forma 4'!$G$97</definedName>
    <definedName name="VAS073_F_Silumosenergij333GeriamojoVandens" localSheetId="3">'Forma 4'!$H$97</definedName>
    <definedName name="VAS073_F_Silumosenergij33IsViso" localSheetId="3">'Forma 4'!$E$97</definedName>
    <definedName name="VAS073_F_Silumosenergij341NuotekuSurinkimas" localSheetId="3">'Forma 4'!$J$97</definedName>
    <definedName name="VAS073_F_Silumosenergij342NuotekuValymas" localSheetId="3">'Forma 4'!$K$97</definedName>
    <definedName name="VAS073_F_Silumosenergij343NuotekuDumblo" localSheetId="3">'Forma 4'!$L$97</definedName>
    <definedName name="VAS073_F_Silumosenergij34IsViso" localSheetId="3">'Forma 4'!$I$97</definedName>
    <definedName name="VAS073_F_Silumosenergij35PavirsiniuNuoteku" localSheetId="3">'Forma 4'!$M$97</definedName>
    <definedName name="VAS073_F_Silumosenergij36KitosReguliuojamosios" localSheetId="3">'Forma 4'!$N$97</definedName>
    <definedName name="VAS073_F_Silumosenergij37KitosVeiklos" localSheetId="3">'Forma 4'!$Q$97</definedName>
    <definedName name="VAS073_F_Silumosenergij3Apskaitosveikla1" localSheetId="3">'Forma 4'!$O$97</definedName>
    <definedName name="VAS073_F_Silumosenergij3Kitareguliuoja1" localSheetId="3">'Forma 4'!$P$97</definedName>
    <definedName name="VAS073_F_Silumosenergij41IS" localSheetId="3">'Forma 4'!$D$98</definedName>
    <definedName name="VAS073_F_Silumosenergij431GeriamojoVandens" localSheetId="3">'Forma 4'!$F$98</definedName>
    <definedName name="VAS073_F_Silumosenergij432GeriamojoVandens" localSheetId="3">'Forma 4'!$G$98</definedName>
    <definedName name="VAS073_F_Silumosenergij433GeriamojoVandens" localSheetId="3">'Forma 4'!$H$98</definedName>
    <definedName name="VAS073_F_Silumosenergij43IsViso" localSheetId="3">'Forma 4'!$E$98</definedName>
    <definedName name="VAS073_F_Silumosenergij441NuotekuSurinkimas" localSheetId="3">'Forma 4'!$J$98</definedName>
    <definedName name="VAS073_F_Silumosenergij442NuotekuValymas" localSheetId="3">'Forma 4'!$K$98</definedName>
    <definedName name="VAS073_F_Silumosenergij443NuotekuDumblo" localSheetId="3">'Forma 4'!$L$98</definedName>
    <definedName name="VAS073_F_Silumosenergij44IsViso" localSheetId="3">'Forma 4'!$I$98</definedName>
    <definedName name="VAS073_F_Silumosenergij45PavirsiniuNuoteku" localSheetId="3">'Forma 4'!$M$98</definedName>
    <definedName name="VAS073_F_Silumosenergij46KitosReguliuojamosios" localSheetId="3">'Forma 4'!$N$98</definedName>
    <definedName name="VAS073_F_Silumosenergij47KitosVeiklos" localSheetId="3">'Forma 4'!$Q$98</definedName>
    <definedName name="VAS073_F_Silumosenergij4Apskaitosveikla1" localSheetId="3">'Forma 4'!$O$98</definedName>
    <definedName name="VAS073_F_Silumosenergij4Kitareguliuoja1" localSheetId="3">'Forma 4'!$P$98</definedName>
    <definedName name="VAS073_F_Silumosenergij51IS" localSheetId="3">'Forma 4'!$D$149</definedName>
    <definedName name="VAS073_F_Silumosenergij531GeriamojoVandens" localSheetId="3">'Forma 4'!$F$149</definedName>
    <definedName name="VAS073_F_Silumosenergij532GeriamojoVandens" localSheetId="3">'Forma 4'!$G$149</definedName>
    <definedName name="VAS073_F_Silumosenergij533GeriamojoVandens" localSheetId="3">'Forma 4'!$H$149</definedName>
    <definedName name="VAS073_F_Silumosenergij53IsViso" localSheetId="3">'Forma 4'!$E$149</definedName>
    <definedName name="VAS073_F_Silumosenergij541NuotekuSurinkimas" localSheetId="3">'Forma 4'!$J$149</definedName>
    <definedName name="VAS073_F_Silumosenergij542NuotekuValymas" localSheetId="3">'Forma 4'!$K$149</definedName>
    <definedName name="VAS073_F_Silumosenergij543NuotekuDumblo" localSheetId="3">'Forma 4'!$L$149</definedName>
    <definedName name="VAS073_F_Silumosenergij54IsViso" localSheetId="3">'Forma 4'!$I$149</definedName>
    <definedName name="VAS073_F_Silumosenergij55PavirsiniuNuoteku" localSheetId="3">'Forma 4'!$M$149</definedName>
    <definedName name="VAS073_F_Silumosenergij56KitosReguliuojamosios" localSheetId="3">'Forma 4'!$N$149</definedName>
    <definedName name="VAS073_F_Silumosenergij57KitosVeiklos" localSheetId="3">'Forma 4'!$Q$149</definedName>
    <definedName name="VAS073_F_Silumosenergij5Apskaitosveikla1" localSheetId="3">'Forma 4'!$O$149</definedName>
    <definedName name="VAS073_F_Silumosenergij5Kitareguliuoja1" localSheetId="3">'Forma 4'!$P$149</definedName>
    <definedName name="VAS073_F_Silumosenergij61IS" localSheetId="3">'Forma 4'!$D$192</definedName>
    <definedName name="VAS073_F_Silumosenergij631GeriamojoVandens" localSheetId="3">'Forma 4'!$F$192</definedName>
    <definedName name="VAS073_F_Silumosenergij632GeriamojoVandens" localSheetId="3">'Forma 4'!$G$192</definedName>
    <definedName name="VAS073_F_Silumosenergij633GeriamojoVandens" localSheetId="3">'Forma 4'!$H$192</definedName>
    <definedName name="VAS073_F_Silumosenergij63IsViso" localSheetId="3">'Forma 4'!$E$192</definedName>
    <definedName name="VAS073_F_Silumosenergij641NuotekuSurinkimas" localSheetId="3">'Forma 4'!$J$192</definedName>
    <definedName name="VAS073_F_Silumosenergij642NuotekuValymas" localSheetId="3">'Forma 4'!$K$192</definedName>
    <definedName name="VAS073_F_Silumosenergij643NuotekuDumblo" localSheetId="3">'Forma 4'!$L$192</definedName>
    <definedName name="VAS073_F_Silumosenergij64IsViso" localSheetId="3">'Forma 4'!$I$192</definedName>
    <definedName name="VAS073_F_Silumosenergij65PavirsiniuNuoteku" localSheetId="3">'Forma 4'!$M$192</definedName>
    <definedName name="VAS073_F_Silumosenergij66KitosReguliuojamosios" localSheetId="3">'Forma 4'!$N$192</definedName>
    <definedName name="VAS073_F_Silumosenergij67KitosVeiklos" localSheetId="3">'Forma 4'!$Q$192</definedName>
    <definedName name="VAS073_F_Silumosenergij6Apskaitosveikla1" localSheetId="3">'Forma 4'!$O$192</definedName>
    <definedName name="VAS073_F_Silumosenergij6Kitareguliuoja1" localSheetId="3">'Forma 4'!$P$192</definedName>
    <definedName name="VAS073_F_Silumosenergij71IS" localSheetId="3">'Forma 4'!$D$193</definedName>
    <definedName name="VAS073_F_Silumosenergij731GeriamojoVandens" localSheetId="3">'Forma 4'!$F$193</definedName>
    <definedName name="VAS073_F_Silumosenergij732GeriamojoVandens" localSheetId="3">'Forma 4'!$G$193</definedName>
    <definedName name="VAS073_F_Silumosenergij733GeriamojoVandens" localSheetId="3">'Forma 4'!$H$193</definedName>
    <definedName name="VAS073_F_Silumosenergij73IsViso" localSheetId="3">'Forma 4'!$E$193</definedName>
    <definedName name="VAS073_F_Silumosenergij741NuotekuSurinkimas" localSheetId="3">'Forma 4'!$J$193</definedName>
    <definedName name="VAS073_F_Silumosenergij742NuotekuValymas" localSheetId="3">'Forma 4'!$K$193</definedName>
    <definedName name="VAS073_F_Silumosenergij743NuotekuDumblo" localSheetId="3">'Forma 4'!$L$193</definedName>
    <definedName name="VAS073_F_Silumosenergij74IsViso" localSheetId="3">'Forma 4'!$I$193</definedName>
    <definedName name="VAS073_F_Silumosenergij75PavirsiniuNuoteku" localSheetId="3">'Forma 4'!$M$193</definedName>
    <definedName name="VAS073_F_Silumosenergij76KitosReguliuojamosios" localSheetId="3">'Forma 4'!$N$193</definedName>
    <definedName name="VAS073_F_Silumosenergij77KitosVeiklos" localSheetId="3">'Forma 4'!$Q$193</definedName>
    <definedName name="VAS073_F_Silumosenergij7Apskaitosveikla1" localSheetId="3">'Forma 4'!$O$193</definedName>
    <definedName name="VAS073_F_Silumosenergij7Kitareguliuoja1" localSheetId="3">'Forma 4'!$P$193</definedName>
    <definedName name="VAS073_F_Technologiniok11IS" localSheetId="3">'Forma 4'!$D$39</definedName>
    <definedName name="VAS073_F_Technologiniok131GeriamojoVandens" localSheetId="3">'Forma 4'!$F$39</definedName>
    <definedName name="VAS073_F_Technologiniok132GeriamojoVandens" localSheetId="3">'Forma 4'!$G$39</definedName>
    <definedName name="VAS073_F_Technologiniok133GeriamojoVandens" localSheetId="3">'Forma 4'!$H$39</definedName>
    <definedName name="VAS073_F_Technologiniok13IsViso" localSheetId="3">'Forma 4'!$E$39</definedName>
    <definedName name="VAS073_F_Technologiniok141NuotekuSurinkimas" localSheetId="3">'Forma 4'!$J$39</definedName>
    <definedName name="VAS073_F_Technologiniok142NuotekuValymas" localSheetId="3">'Forma 4'!$K$39</definedName>
    <definedName name="VAS073_F_Technologiniok143NuotekuDumblo" localSheetId="3">'Forma 4'!$L$39</definedName>
    <definedName name="VAS073_F_Technologiniok14IsViso" localSheetId="3">'Forma 4'!$I$39</definedName>
    <definedName name="VAS073_F_Technologiniok15PavirsiniuNuoteku" localSheetId="3">'Forma 4'!$M$39</definedName>
    <definedName name="VAS073_F_Technologiniok16KitosReguliuojamosios" localSheetId="3">'Forma 4'!$N$39</definedName>
    <definedName name="VAS073_F_Technologiniok17KitosVeiklos" localSheetId="3">'Forma 4'!$Q$39</definedName>
    <definedName name="VAS073_F_Technologiniok1Apskaitosveikla1" localSheetId="3">'Forma 4'!$O$39</definedName>
    <definedName name="VAS073_F_Technologiniok1Kitareguliuoja1" localSheetId="3">'Forma 4'!$P$39</definedName>
    <definedName name="VAS073_F_Technologinium11IS" localSheetId="3">'Forma 4'!$D$15</definedName>
    <definedName name="VAS073_F_Technologinium131GeriamojoVandens" localSheetId="3">'Forma 4'!$F$15</definedName>
    <definedName name="VAS073_F_Technologinium132GeriamojoVandens" localSheetId="3">'Forma 4'!$G$15</definedName>
    <definedName name="VAS073_F_Technologinium133GeriamojoVandens" localSheetId="3">'Forma 4'!$H$15</definedName>
    <definedName name="VAS073_F_Technologinium13IsViso" localSheetId="3">'Forma 4'!$E$15</definedName>
    <definedName name="VAS073_F_Technologinium141NuotekuSurinkimas" localSheetId="3">'Forma 4'!$J$15</definedName>
    <definedName name="VAS073_F_Technologinium142NuotekuValymas" localSheetId="3">'Forma 4'!$K$15</definedName>
    <definedName name="VAS073_F_Technologinium143NuotekuDumblo" localSheetId="3">'Forma 4'!$L$15</definedName>
    <definedName name="VAS073_F_Technologinium14IsViso" localSheetId="3">'Forma 4'!$I$15</definedName>
    <definedName name="VAS073_F_Technologinium15PavirsiniuNuoteku" localSheetId="3">'Forma 4'!$M$15</definedName>
    <definedName name="VAS073_F_Technologinium16KitosReguliuojamosios" localSheetId="3">'Forma 4'!$N$15</definedName>
    <definedName name="VAS073_F_Technologinium17KitosVeiklos" localSheetId="3">'Forma 4'!$Q$15</definedName>
    <definedName name="VAS073_F_Technologinium1Apskaitosveikla1" localSheetId="3">'Forma 4'!$O$15</definedName>
    <definedName name="VAS073_F_Technologinium1Kitareguliuoja1" localSheetId="3">'Forma 4'!$P$15</definedName>
    <definedName name="VAS073_F_Technologinium21IS" localSheetId="3">'Forma 4'!$D$37</definedName>
    <definedName name="VAS073_F_Technologinium231GeriamojoVandens" localSheetId="3">'Forma 4'!$F$37</definedName>
    <definedName name="VAS073_F_Technologinium232GeriamojoVandens" localSheetId="3">'Forma 4'!$G$37</definedName>
    <definedName name="VAS073_F_Technologinium233GeriamojoVandens" localSheetId="3">'Forma 4'!$H$37</definedName>
    <definedName name="VAS073_F_Technologinium23IsViso" localSheetId="3">'Forma 4'!$E$37</definedName>
    <definedName name="VAS073_F_Technologinium241NuotekuSurinkimas" localSheetId="3">'Forma 4'!$J$37</definedName>
    <definedName name="VAS073_F_Technologinium242NuotekuValymas" localSheetId="3">'Forma 4'!$K$37</definedName>
    <definedName name="VAS073_F_Technologinium243NuotekuDumblo" localSheetId="3">'Forma 4'!$L$37</definedName>
    <definedName name="VAS073_F_Technologinium24IsViso" localSheetId="3">'Forma 4'!$I$37</definedName>
    <definedName name="VAS073_F_Technologinium25PavirsiniuNuoteku" localSheetId="3">'Forma 4'!$M$37</definedName>
    <definedName name="VAS073_F_Technologinium26KitosReguliuojamosios" localSheetId="3">'Forma 4'!$N$37</definedName>
    <definedName name="VAS073_F_Technologinium27KitosVeiklos" localSheetId="3">'Forma 4'!$Q$37</definedName>
    <definedName name="VAS073_F_Technologinium2Apskaitosveikla1" localSheetId="3">'Forma 4'!$O$37</definedName>
    <definedName name="VAS073_F_Technologinium2Kitareguliuoja1" localSheetId="3">'Forma 4'!$P$37</definedName>
    <definedName name="VAS073_F_Technologinium31IS" localSheetId="3">'Forma 4'!$D$38</definedName>
    <definedName name="VAS073_F_Technologinium331GeriamojoVandens" localSheetId="3">'Forma 4'!$F$38</definedName>
    <definedName name="VAS073_F_Technologinium332GeriamojoVandens" localSheetId="3">'Forma 4'!$G$38</definedName>
    <definedName name="VAS073_F_Technologinium333GeriamojoVandens" localSheetId="3">'Forma 4'!$H$38</definedName>
    <definedName name="VAS073_F_Technologinium33IsViso" localSheetId="3">'Forma 4'!$E$38</definedName>
    <definedName name="VAS073_F_Technologinium341NuotekuSurinkimas" localSheetId="3">'Forma 4'!$J$38</definedName>
    <definedName name="VAS073_F_Technologinium342NuotekuValymas" localSheetId="3">'Forma 4'!$K$38</definedName>
    <definedName name="VAS073_F_Technologinium343NuotekuDumblo" localSheetId="3">'Forma 4'!$L$38</definedName>
    <definedName name="VAS073_F_Technologinium34IsViso" localSheetId="3">'Forma 4'!$I$38</definedName>
    <definedName name="VAS073_F_Technologinium35PavirsiniuNuoteku" localSheetId="3">'Forma 4'!$M$38</definedName>
    <definedName name="VAS073_F_Technologinium36KitosReguliuojamosios" localSheetId="3">'Forma 4'!$N$38</definedName>
    <definedName name="VAS073_F_Technologinium37KitosVeiklos" localSheetId="3">'Forma 4'!$Q$38</definedName>
    <definedName name="VAS073_F_Technologinium3Apskaitosveikla1" localSheetId="3">'Forma 4'!$O$38</definedName>
    <definedName name="VAS073_F_Technologinium3Kitareguliuoja1" localSheetId="3">'Forma 4'!$P$38</definedName>
    <definedName name="VAS073_F_Teisiniupaslau11IS" localSheetId="3">'Forma 4'!$D$67</definedName>
    <definedName name="VAS073_F_Teisiniupaslau131GeriamojoVandens" localSheetId="3">'Forma 4'!$F$67</definedName>
    <definedName name="VAS073_F_Teisiniupaslau132GeriamojoVandens" localSheetId="3">'Forma 4'!$G$67</definedName>
    <definedName name="VAS073_F_Teisiniupaslau133GeriamojoVandens" localSheetId="3">'Forma 4'!$H$67</definedName>
    <definedName name="VAS073_F_Teisiniupaslau13IsViso" localSheetId="3">'Forma 4'!$E$67</definedName>
    <definedName name="VAS073_F_Teisiniupaslau141NuotekuSurinkimas" localSheetId="3">'Forma 4'!$J$67</definedName>
    <definedName name="VAS073_F_Teisiniupaslau142NuotekuValymas" localSheetId="3">'Forma 4'!$K$67</definedName>
    <definedName name="VAS073_F_Teisiniupaslau143NuotekuDumblo" localSheetId="3">'Forma 4'!$L$67</definedName>
    <definedName name="VAS073_F_Teisiniupaslau14IsViso" localSheetId="3">'Forma 4'!$I$67</definedName>
    <definedName name="VAS073_F_Teisiniupaslau15PavirsiniuNuoteku" localSheetId="3">'Forma 4'!$M$67</definedName>
    <definedName name="VAS073_F_Teisiniupaslau16KitosReguliuojamosios" localSheetId="3">'Forma 4'!$N$67</definedName>
    <definedName name="VAS073_F_Teisiniupaslau17KitosVeiklos" localSheetId="3">'Forma 4'!$Q$67</definedName>
    <definedName name="VAS073_F_Teisiniupaslau1Apskaitosveikla1" localSheetId="3">'Forma 4'!$O$67</definedName>
    <definedName name="VAS073_F_Teisiniupaslau1Kitareguliuoja1" localSheetId="3">'Forma 4'!$P$67</definedName>
    <definedName name="VAS073_F_Teisiniupaslau21IS" localSheetId="3">'Forma 4'!$D$119</definedName>
    <definedName name="VAS073_F_Teisiniupaslau231GeriamojoVandens" localSheetId="3">'Forma 4'!$F$119</definedName>
    <definedName name="VAS073_F_Teisiniupaslau232GeriamojoVandens" localSheetId="3">'Forma 4'!$G$119</definedName>
    <definedName name="VAS073_F_Teisiniupaslau233GeriamojoVandens" localSheetId="3">'Forma 4'!$H$119</definedName>
    <definedName name="VAS073_F_Teisiniupaslau23IsViso" localSheetId="3">'Forma 4'!$E$119</definedName>
    <definedName name="VAS073_F_Teisiniupaslau241NuotekuSurinkimas" localSheetId="3">'Forma 4'!$J$119</definedName>
    <definedName name="VAS073_F_Teisiniupaslau242NuotekuValymas" localSheetId="3">'Forma 4'!$K$119</definedName>
    <definedName name="VAS073_F_Teisiniupaslau243NuotekuDumblo" localSheetId="3">'Forma 4'!$L$119</definedName>
    <definedName name="VAS073_F_Teisiniupaslau24IsViso" localSheetId="3">'Forma 4'!$I$119</definedName>
    <definedName name="VAS073_F_Teisiniupaslau25PavirsiniuNuoteku" localSheetId="3">'Forma 4'!$M$119</definedName>
    <definedName name="VAS073_F_Teisiniupaslau26KitosReguliuojamosios" localSheetId="3">'Forma 4'!$N$119</definedName>
    <definedName name="VAS073_F_Teisiniupaslau27KitosVeiklos" localSheetId="3">'Forma 4'!$Q$119</definedName>
    <definedName name="VAS073_F_Teisiniupaslau2Apskaitosveikla1" localSheetId="3">'Forma 4'!$O$119</definedName>
    <definedName name="VAS073_F_Teisiniupaslau2Kitareguliuoja1" localSheetId="3">'Forma 4'!$P$119</definedName>
    <definedName name="VAS073_F_Teisiniupaslau31IS" localSheetId="3">'Forma 4'!$D$170</definedName>
    <definedName name="VAS073_F_Teisiniupaslau331GeriamojoVandens" localSheetId="3">'Forma 4'!$F$170</definedName>
    <definedName name="VAS073_F_Teisiniupaslau332GeriamojoVandens" localSheetId="3">'Forma 4'!$G$170</definedName>
    <definedName name="VAS073_F_Teisiniupaslau333GeriamojoVandens" localSheetId="3">'Forma 4'!$H$170</definedName>
    <definedName name="VAS073_F_Teisiniupaslau33IsViso" localSheetId="3">'Forma 4'!$E$170</definedName>
    <definedName name="VAS073_F_Teisiniupaslau341NuotekuSurinkimas" localSheetId="3">'Forma 4'!$J$170</definedName>
    <definedName name="VAS073_F_Teisiniupaslau342NuotekuValymas" localSheetId="3">'Forma 4'!$K$170</definedName>
    <definedName name="VAS073_F_Teisiniupaslau343NuotekuDumblo" localSheetId="3">'Forma 4'!$L$170</definedName>
    <definedName name="VAS073_F_Teisiniupaslau34IsViso" localSheetId="3">'Forma 4'!$I$170</definedName>
    <definedName name="VAS073_F_Teisiniupaslau35PavirsiniuNuoteku" localSheetId="3">'Forma 4'!$M$170</definedName>
    <definedName name="VAS073_F_Teisiniupaslau36KitosReguliuojamosios" localSheetId="3">'Forma 4'!$N$170</definedName>
    <definedName name="VAS073_F_Teisiniupaslau37KitosVeiklos" localSheetId="3">'Forma 4'!$Q$170</definedName>
    <definedName name="VAS073_F_Teisiniupaslau3Apskaitosveikla1" localSheetId="3">'Forma 4'!$O$170</definedName>
    <definedName name="VAS073_F_Teisiniupaslau3Kitareguliuoja1" localSheetId="3">'Forma 4'!$P$170</definedName>
    <definedName name="VAS073_F_Teisiniupaslau41IS" localSheetId="3">'Forma 4'!$D$214</definedName>
    <definedName name="VAS073_F_Teisiniupaslau431GeriamojoVandens" localSheetId="3">'Forma 4'!$F$214</definedName>
    <definedName name="VAS073_F_Teisiniupaslau432GeriamojoVandens" localSheetId="3">'Forma 4'!$G$214</definedName>
    <definedName name="VAS073_F_Teisiniupaslau433GeriamojoVandens" localSheetId="3">'Forma 4'!$H$214</definedName>
    <definedName name="VAS073_F_Teisiniupaslau43IsViso" localSheetId="3">'Forma 4'!$E$214</definedName>
    <definedName name="VAS073_F_Teisiniupaslau441NuotekuSurinkimas" localSheetId="3">'Forma 4'!$J$214</definedName>
    <definedName name="VAS073_F_Teisiniupaslau442NuotekuValymas" localSheetId="3">'Forma 4'!$K$214</definedName>
    <definedName name="VAS073_F_Teisiniupaslau443NuotekuDumblo" localSheetId="3">'Forma 4'!$L$214</definedName>
    <definedName name="VAS073_F_Teisiniupaslau44IsViso" localSheetId="3">'Forma 4'!$I$214</definedName>
    <definedName name="VAS073_F_Teisiniupaslau45PavirsiniuNuoteku" localSheetId="3">'Forma 4'!$M$214</definedName>
    <definedName name="VAS073_F_Teisiniupaslau46KitosReguliuojamosios" localSheetId="3">'Forma 4'!$N$214</definedName>
    <definedName name="VAS073_F_Teisiniupaslau47KitosVeiklos" localSheetId="3">'Forma 4'!$Q$214</definedName>
    <definedName name="VAS073_F_Teisiniupaslau4Apskaitosveikla1" localSheetId="3">'Forma 4'!$O$214</definedName>
    <definedName name="VAS073_F_Teisiniupaslau4Kitareguliuoja1" localSheetId="3">'Forma 4'!$P$214</definedName>
    <definedName name="VAS073_F_Tiesioginespas11IS" localSheetId="3">'Forma 4'!$D$25</definedName>
    <definedName name="VAS073_F_Tiesioginespas131GeriamojoVandens" localSheetId="3">'Forma 4'!$F$25</definedName>
    <definedName name="VAS073_F_Tiesioginespas132GeriamojoVandens" localSheetId="3">'Forma 4'!$G$25</definedName>
    <definedName name="VAS073_F_Tiesioginespas133GeriamojoVandens" localSheetId="3">'Forma 4'!$H$25</definedName>
    <definedName name="VAS073_F_Tiesioginespas13IsViso" localSheetId="3">'Forma 4'!$E$25</definedName>
    <definedName name="VAS073_F_Tiesioginespas141NuotekuSurinkimas" localSheetId="3">'Forma 4'!$J$25</definedName>
    <definedName name="VAS073_F_Tiesioginespas142NuotekuValymas" localSheetId="3">'Forma 4'!$K$25</definedName>
    <definedName name="VAS073_F_Tiesioginespas143NuotekuDumblo" localSheetId="3">'Forma 4'!$L$25</definedName>
    <definedName name="VAS073_F_Tiesioginespas14IsViso" localSheetId="3">'Forma 4'!$I$25</definedName>
    <definedName name="VAS073_F_Tiesioginespas15PavirsiniuNuoteku" localSheetId="3">'Forma 4'!$M$25</definedName>
    <definedName name="VAS073_F_Tiesioginespas16KitosReguliuojamosios" localSheetId="3">'Forma 4'!$N$25</definedName>
    <definedName name="VAS073_F_Tiesioginespas17KitosVeiklos" localSheetId="3">'Forma 4'!$Q$25</definedName>
    <definedName name="VAS073_F_Tiesioginespas1Apskaitosveikla1" localSheetId="3">'Forma 4'!$O$25</definedName>
    <definedName name="VAS073_F_Tiesioginespas1Kitareguliuoja1" localSheetId="3">'Forma 4'!$P$25</definedName>
    <definedName name="VAS073_F_Tiesioginessan11IS" localSheetId="3">'Forma 4'!$D$29</definedName>
    <definedName name="VAS073_F_Tiesioginessan131GeriamojoVandens" localSheetId="3">'Forma 4'!$F$29</definedName>
    <definedName name="VAS073_F_Tiesioginessan132GeriamojoVandens" localSheetId="3">'Forma 4'!$G$29</definedName>
    <definedName name="VAS073_F_Tiesioginessan133GeriamojoVandens" localSheetId="3">'Forma 4'!$H$29</definedName>
    <definedName name="VAS073_F_Tiesioginessan13IsViso" localSheetId="3">'Forma 4'!$E$29</definedName>
    <definedName name="VAS073_F_Tiesioginessan141NuotekuSurinkimas" localSheetId="3">'Forma 4'!$J$29</definedName>
    <definedName name="VAS073_F_Tiesioginessan142NuotekuValymas" localSheetId="3">'Forma 4'!$K$29</definedName>
    <definedName name="VAS073_F_Tiesioginessan143NuotekuDumblo" localSheetId="3">'Forma 4'!$L$29</definedName>
    <definedName name="VAS073_F_Tiesioginessan14IsViso" localSheetId="3">'Forma 4'!$I$29</definedName>
    <definedName name="VAS073_F_Tiesioginessan15PavirsiniuNuoteku" localSheetId="3">'Forma 4'!$M$29</definedName>
    <definedName name="VAS073_F_Tiesioginessan16KitosReguliuojamosios" localSheetId="3">'Forma 4'!$N$29</definedName>
    <definedName name="VAS073_F_Tiesioginessan17KitosVeiklos" localSheetId="3">'Forma 4'!$Q$29</definedName>
    <definedName name="VAS073_F_Tiesioginessan1Apskaitosveikla1" localSheetId="3">'Forma 4'!$O$29</definedName>
    <definedName name="VAS073_F_Tiesioginessan1Kitareguliuoja1" localSheetId="3">'Forma 4'!$P$29</definedName>
    <definedName name="VAS073_F_Transportopasl11IS" localSheetId="3">'Forma 4'!$D$77</definedName>
    <definedName name="VAS073_F_Transportopasl131GeriamojoVandens" localSheetId="3">'Forma 4'!$F$77</definedName>
    <definedName name="VAS073_F_Transportopasl132GeriamojoVandens" localSheetId="3">'Forma 4'!$G$77</definedName>
    <definedName name="VAS073_F_Transportopasl133GeriamojoVandens" localSheetId="3">'Forma 4'!$H$77</definedName>
    <definedName name="VAS073_F_Transportopasl13IsViso" localSheetId="3">'Forma 4'!$E$77</definedName>
    <definedName name="VAS073_F_Transportopasl141NuotekuSurinkimas" localSheetId="3">'Forma 4'!$J$77</definedName>
    <definedName name="VAS073_F_Transportopasl142NuotekuValymas" localSheetId="3">'Forma 4'!$K$77</definedName>
    <definedName name="VAS073_F_Transportopasl143NuotekuDumblo" localSheetId="3">'Forma 4'!$L$77</definedName>
    <definedName name="VAS073_F_Transportopasl14IsViso" localSheetId="3">'Forma 4'!$I$77</definedName>
    <definedName name="VAS073_F_Transportopasl15PavirsiniuNuoteku" localSheetId="3">'Forma 4'!$M$77</definedName>
    <definedName name="VAS073_F_Transportopasl16KitosReguliuojamosios" localSheetId="3">'Forma 4'!$N$77</definedName>
    <definedName name="VAS073_F_Transportopasl17KitosVeiklos" localSheetId="3">'Forma 4'!$Q$77</definedName>
    <definedName name="VAS073_F_Transportopasl1Apskaitosveikla1" localSheetId="3">'Forma 4'!$O$77</definedName>
    <definedName name="VAS073_F_Transportopasl1Kitareguliuoja1" localSheetId="3">'Forma 4'!$P$77</definedName>
    <definedName name="VAS073_F_Transportopasl21IS" localSheetId="3">'Forma 4'!$D$129</definedName>
    <definedName name="VAS073_F_Transportopasl231GeriamojoVandens" localSheetId="3">'Forma 4'!$F$129</definedName>
    <definedName name="VAS073_F_Transportopasl232GeriamojoVandens" localSheetId="3">'Forma 4'!$G$129</definedName>
    <definedName name="VAS073_F_Transportopasl233GeriamojoVandens" localSheetId="3">'Forma 4'!$H$129</definedName>
    <definedName name="VAS073_F_Transportopasl23IsViso" localSheetId="3">'Forma 4'!$E$129</definedName>
    <definedName name="VAS073_F_Transportopasl241NuotekuSurinkimas" localSheetId="3">'Forma 4'!$J$129</definedName>
    <definedName name="VAS073_F_Transportopasl242NuotekuValymas" localSheetId="3">'Forma 4'!$K$129</definedName>
    <definedName name="VAS073_F_Transportopasl243NuotekuDumblo" localSheetId="3">'Forma 4'!$L$129</definedName>
    <definedName name="VAS073_F_Transportopasl24IsViso" localSheetId="3">'Forma 4'!$I$129</definedName>
    <definedName name="VAS073_F_Transportopasl25PavirsiniuNuoteku" localSheetId="3">'Forma 4'!$M$129</definedName>
    <definedName name="VAS073_F_Transportopasl26KitosReguliuojamosios" localSheetId="3">'Forma 4'!$N$129</definedName>
    <definedName name="VAS073_F_Transportopasl27KitosVeiklos" localSheetId="3">'Forma 4'!$Q$129</definedName>
    <definedName name="VAS073_F_Transportopasl2Apskaitosveikla1" localSheetId="3">'Forma 4'!$O$129</definedName>
    <definedName name="VAS073_F_Transportopasl2Kitareguliuoja1" localSheetId="3">'Forma 4'!$P$129</definedName>
    <definedName name="VAS073_F_Transportopasl31IS" localSheetId="3">'Forma 4'!$D$180</definedName>
    <definedName name="VAS073_F_Transportopasl331GeriamojoVandens" localSheetId="3">'Forma 4'!$F$180</definedName>
    <definedName name="VAS073_F_Transportopasl332GeriamojoVandens" localSheetId="3">'Forma 4'!$G$180</definedName>
    <definedName name="VAS073_F_Transportopasl333GeriamojoVandens" localSheetId="3">'Forma 4'!$H$180</definedName>
    <definedName name="VAS073_F_Transportopasl33IsViso" localSheetId="3">'Forma 4'!$E$180</definedName>
    <definedName name="VAS073_F_Transportopasl341NuotekuSurinkimas" localSheetId="3">'Forma 4'!$J$180</definedName>
    <definedName name="VAS073_F_Transportopasl342NuotekuValymas" localSheetId="3">'Forma 4'!$K$180</definedName>
    <definedName name="VAS073_F_Transportopasl343NuotekuDumblo" localSheetId="3">'Forma 4'!$L$180</definedName>
    <definedName name="VAS073_F_Transportopasl34IsViso" localSheetId="3">'Forma 4'!$I$180</definedName>
    <definedName name="VAS073_F_Transportopasl35PavirsiniuNuoteku" localSheetId="3">'Forma 4'!$M$180</definedName>
    <definedName name="VAS073_F_Transportopasl36KitosReguliuojamosios" localSheetId="3">'Forma 4'!$N$180</definedName>
    <definedName name="VAS073_F_Transportopasl37KitosVeiklos" localSheetId="3">'Forma 4'!$Q$180</definedName>
    <definedName name="VAS073_F_Transportopasl3Apskaitosveikla1" localSheetId="3">'Forma 4'!$O$180</definedName>
    <definedName name="VAS073_F_Transportopasl3Kitareguliuoja1" localSheetId="3">'Forma 4'!$P$180</definedName>
    <definedName name="VAS073_F_Transportopasl41IS" localSheetId="3">'Forma 4'!$D$224</definedName>
    <definedName name="VAS073_F_Transportopasl431GeriamojoVandens" localSheetId="3">'Forma 4'!$F$224</definedName>
    <definedName name="VAS073_F_Transportopasl432GeriamojoVandens" localSheetId="3">'Forma 4'!$G$224</definedName>
    <definedName name="VAS073_F_Transportopasl433GeriamojoVandens" localSheetId="3">'Forma 4'!$H$224</definedName>
    <definedName name="VAS073_F_Transportopasl43IsViso" localSheetId="3">'Forma 4'!$E$224</definedName>
    <definedName name="VAS073_F_Transportopasl441NuotekuSurinkimas" localSheetId="3">'Forma 4'!$J$224</definedName>
    <definedName name="VAS073_F_Transportopasl442NuotekuValymas" localSheetId="3">'Forma 4'!$K$224</definedName>
    <definedName name="VAS073_F_Transportopasl443NuotekuDumblo" localSheetId="3">'Forma 4'!$L$224</definedName>
    <definedName name="VAS073_F_Transportopasl44IsViso" localSheetId="3">'Forma 4'!$I$224</definedName>
    <definedName name="VAS073_F_Transportopasl45PavirsiniuNuoteku" localSheetId="3">'Forma 4'!$M$224</definedName>
    <definedName name="VAS073_F_Transportopasl46KitosReguliuojamosios" localSheetId="3">'Forma 4'!$N$224</definedName>
    <definedName name="VAS073_F_Transportopasl47KitosVeiklos" localSheetId="3">'Forma 4'!$Q$224</definedName>
    <definedName name="VAS073_F_Transportopasl4Apskaitosveikla1" localSheetId="3">'Forma 4'!$O$224</definedName>
    <definedName name="VAS073_F_Transportopasl4Kitareguliuoja1" localSheetId="3">'Forma 4'!$P$224</definedName>
    <definedName name="VAS073_F_Trumpalaikiotu11IS" localSheetId="3">'Forma 4'!$D$88</definedName>
    <definedName name="VAS073_F_Trumpalaikiotu131GeriamojoVandens" localSheetId="3">'Forma 4'!$F$88</definedName>
    <definedName name="VAS073_F_Trumpalaikiotu132GeriamojoVandens" localSheetId="3">'Forma 4'!$G$88</definedName>
    <definedName name="VAS073_F_Trumpalaikiotu133GeriamojoVandens" localSheetId="3">'Forma 4'!$H$88</definedName>
    <definedName name="VAS073_F_Trumpalaikiotu13IsViso" localSheetId="3">'Forma 4'!$E$88</definedName>
    <definedName name="VAS073_F_Trumpalaikiotu141NuotekuSurinkimas" localSheetId="3">'Forma 4'!$J$88</definedName>
    <definedName name="VAS073_F_Trumpalaikiotu142NuotekuValymas" localSheetId="3">'Forma 4'!$K$88</definedName>
    <definedName name="VAS073_F_Trumpalaikiotu143NuotekuDumblo" localSheetId="3">'Forma 4'!$L$88</definedName>
    <definedName name="VAS073_F_Trumpalaikiotu14IsViso" localSheetId="3">'Forma 4'!$I$88</definedName>
    <definedName name="VAS073_F_Trumpalaikiotu15PavirsiniuNuoteku" localSheetId="3">'Forma 4'!$M$88</definedName>
    <definedName name="VAS073_F_Trumpalaikiotu16KitosReguliuojamosios" localSheetId="3">'Forma 4'!$N$88</definedName>
    <definedName name="VAS073_F_Trumpalaikiotu17KitosVeiklos" localSheetId="3">'Forma 4'!$Q$88</definedName>
    <definedName name="VAS073_F_Trumpalaikiotu1Apskaitosveikla1" localSheetId="3">'Forma 4'!$O$88</definedName>
    <definedName name="VAS073_F_Trumpalaikiotu1Kitareguliuoja1" localSheetId="3">'Forma 4'!$P$88</definedName>
    <definedName name="VAS073_F_Turtonuomossan11IS" localSheetId="3">'Forma 4'!$D$83</definedName>
    <definedName name="VAS073_F_Turtonuomossan131GeriamojoVandens" localSheetId="3">'Forma 4'!$F$83</definedName>
    <definedName name="VAS073_F_Turtonuomossan132GeriamojoVandens" localSheetId="3">'Forma 4'!$G$83</definedName>
    <definedName name="VAS073_F_Turtonuomossan133GeriamojoVandens" localSheetId="3">'Forma 4'!$H$83</definedName>
    <definedName name="VAS073_F_Turtonuomossan13IsViso" localSheetId="3">'Forma 4'!$E$83</definedName>
    <definedName name="VAS073_F_Turtonuomossan141NuotekuSurinkimas" localSheetId="3">'Forma 4'!$J$83</definedName>
    <definedName name="VAS073_F_Turtonuomossan142NuotekuValymas" localSheetId="3">'Forma 4'!$K$83</definedName>
    <definedName name="VAS073_F_Turtonuomossan143NuotekuDumblo" localSheetId="3">'Forma 4'!$L$83</definedName>
    <definedName name="VAS073_F_Turtonuomossan14IsViso" localSheetId="3">'Forma 4'!$I$83</definedName>
    <definedName name="VAS073_F_Turtonuomossan15PavirsiniuNuoteku" localSheetId="3">'Forma 4'!$M$83</definedName>
    <definedName name="VAS073_F_Turtonuomossan16KitosReguliuojamosios" localSheetId="3">'Forma 4'!$N$83</definedName>
    <definedName name="VAS073_F_Turtonuomossan17KitosVeiklos" localSheetId="3">'Forma 4'!$Q$83</definedName>
    <definedName name="VAS073_F_Turtonuomossan1Apskaitosveikla1" localSheetId="3">'Forma 4'!$O$83</definedName>
    <definedName name="VAS073_F_Turtonuomossan1Kitareguliuoja1" localSheetId="3">'Forma 4'!$P$83</definedName>
    <definedName name="VAS073_F_Turtonuomossan21IS" localSheetId="3">'Forma 4'!$D$135</definedName>
    <definedName name="VAS073_F_Turtonuomossan231GeriamojoVandens" localSheetId="3">'Forma 4'!$F$135</definedName>
    <definedName name="VAS073_F_Turtonuomossan232GeriamojoVandens" localSheetId="3">'Forma 4'!$G$135</definedName>
    <definedName name="VAS073_F_Turtonuomossan233GeriamojoVandens" localSheetId="3">'Forma 4'!$H$135</definedName>
    <definedName name="VAS073_F_Turtonuomossan23IsViso" localSheetId="3">'Forma 4'!$E$135</definedName>
    <definedName name="VAS073_F_Turtonuomossan241NuotekuSurinkimas" localSheetId="3">'Forma 4'!$J$135</definedName>
    <definedName name="VAS073_F_Turtonuomossan242NuotekuValymas" localSheetId="3">'Forma 4'!$K$135</definedName>
    <definedName name="VAS073_F_Turtonuomossan243NuotekuDumblo" localSheetId="3">'Forma 4'!$L$135</definedName>
    <definedName name="VAS073_F_Turtonuomossan24IsViso" localSheetId="3">'Forma 4'!$I$135</definedName>
    <definedName name="VAS073_F_Turtonuomossan25PavirsiniuNuoteku" localSheetId="3">'Forma 4'!$M$135</definedName>
    <definedName name="VAS073_F_Turtonuomossan26KitosReguliuojamosios" localSheetId="3">'Forma 4'!$N$135</definedName>
    <definedName name="VAS073_F_Turtonuomossan27KitosVeiklos" localSheetId="3">'Forma 4'!$Q$135</definedName>
    <definedName name="VAS073_F_Turtonuomossan2Apskaitosveikla1" localSheetId="3">'Forma 4'!$O$135</definedName>
    <definedName name="VAS073_F_Turtonuomossan2Kitareguliuoja1" localSheetId="3">'Forma 4'!$P$135</definedName>
    <definedName name="VAS073_F_Turtonuomossan31IS" localSheetId="3">'Forma 4'!$D$231</definedName>
    <definedName name="VAS073_F_Turtonuomossan331GeriamojoVandens" localSheetId="3">'Forma 4'!$F$231</definedName>
    <definedName name="VAS073_F_Turtonuomossan332GeriamojoVandens" localSheetId="3">'Forma 4'!$G$231</definedName>
    <definedName name="VAS073_F_Turtonuomossan333GeriamojoVandens" localSheetId="3">'Forma 4'!$H$231</definedName>
    <definedName name="VAS073_F_Turtonuomossan33IsViso" localSheetId="3">'Forma 4'!$E$231</definedName>
    <definedName name="VAS073_F_Turtonuomossan341NuotekuSurinkimas" localSheetId="3">'Forma 4'!$J$231</definedName>
    <definedName name="VAS073_F_Turtonuomossan342NuotekuValymas" localSheetId="3">'Forma 4'!$K$231</definedName>
    <definedName name="VAS073_F_Turtonuomossan343NuotekuDumblo" localSheetId="3">'Forma 4'!$L$231</definedName>
    <definedName name="VAS073_F_Turtonuomossan34IsViso" localSheetId="3">'Forma 4'!$I$231</definedName>
    <definedName name="VAS073_F_Turtonuomossan35PavirsiniuNuoteku" localSheetId="3">'Forma 4'!$M$231</definedName>
    <definedName name="VAS073_F_Turtonuomossan36KitosReguliuojamosios" localSheetId="3">'Forma 4'!$N$231</definedName>
    <definedName name="VAS073_F_Turtonuomossan37KitosVeiklos" localSheetId="3">'Forma 4'!$Q$231</definedName>
    <definedName name="VAS073_F_Turtonuomossan3Apskaitosveikla1" localSheetId="3">'Forma 4'!$O$231</definedName>
    <definedName name="VAS073_F_Turtonuomossan3Kitareguliuoja1" localSheetId="3">'Forma 4'!$P$231</definedName>
    <definedName name="VAS073_F_Vartotojuinfor11IS" localSheetId="3">'Forma 4'!$D$79</definedName>
    <definedName name="VAS073_F_Vartotojuinfor131GeriamojoVandens" localSheetId="3">'Forma 4'!$F$79</definedName>
    <definedName name="VAS073_F_Vartotojuinfor132GeriamojoVandens" localSheetId="3">'Forma 4'!$G$79</definedName>
    <definedName name="VAS073_F_Vartotojuinfor133GeriamojoVandens" localSheetId="3">'Forma 4'!$H$79</definedName>
    <definedName name="VAS073_F_Vartotojuinfor13IsViso" localSheetId="3">'Forma 4'!$E$79</definedName>
    <definedName name="VAS073_F_Vartotojuinfor141NuotekuSurinkimas" localSheetId="3">'Forma 4'!$J$79</definedName>
    <definedName name="VAS073_F_Vartotojuinfor142NuotekuValymas" localSheetId="3">'Forma 4'!$K$79</definedName>
    <definedName name="VAS073_F_Vartotojuinfor143NuotekuDumblo" localSheetId="3">'Forma 4'!$L$79</definedName>
    <definedName name="VAS073_F_Vartotojuinfor14IsViso" localSheetId="3">'Forma 4'!$I$79</definedName>
    <definedName name="VAS073_F_Vartotojuinfor15PavirsiniuNuoteku" localSheetId="3">'Forma 4'!$M$79</definedName>
    <definedName name="VAS073_F_Vartotojuinfor16KitosReguliuojamosios" localSheetId="3">'Forma 4'!$N$79</definedName>
    <definedName name="VAS073_F_Vartotojuinfor17KitosVeiklos" localSheetId="3">'Forma 4'!$Q$79</definedName>
    <definedName name="VAS073_F_Vartotojuinfor1Apskaitosveikla1" localSheetId="3">'Forma 4'!$O$79</definedName>
    <definedName name="VAS073_F_Vartotojuinfor1Kitareguliuoja1" localSheetId="3">'Forma 4'!$P$79</definedName>
    <definedName name="VAS073_F_Vartotojuinfor21IS" localSheetId="3">'Forma 4'!$D$131</definedName>
    <definedName name="VAS073_F_Vartotojuinfor231GeriamojoVandens" localSheetId="3">'Forma 4'!$F$131</definedName>
    <definedName name="VAS073_F_Vartotojuinfor232GeriamojoVandens" localSheetId="3">'Forma 4'!$G$131</definedName>
    <definedName name="VAS073_F_Vartotojuinfor233GeriamojoVandens" localSheetId="3">'Forma 4'!$H$131</definedName>
    <definedName name="VAS073_F_Vartotojuinfor23IsViso" localSheetId="3">'Forma 4'!$E$131</definedName>
    <definedName name="VAS073_F_Vartotojuinfor241NuotekuSurinkimas" localSheetId="3">'Forma 4'!$J$131</definedName>
    <definedName name="VAS073_F_Vartotojuinfor242NuotekuValymas" localSheetId="3">'Forma 4'!$K$131</definedName>
    <definedName name="VAS073_F_Vartotojuinfor243NuotekuDumblo" localSheetId="3">'Forma 4'!$L$131</definedName>
    <definedName name="VAS073_F_Vartotojuinfor24IsViso" localSheetId="3">'Forma 4'!$I$131</definedName>
    <definedName name="VAS073_F_Vartotojuinfor25PavirsiniuNuoteku" localSheetId="3">'Forma 4'!$M$131</definedName>
    <definedName name="VAS073_F_Vartotojuinfor26KitosReguliuojamosios" localSheetId="3">'Forma 4'!$N$131</definedName>
    <definedName name="VAS073_F_Vartotojuinfor27KitosVeiklos" localSheetId="3">'Forma 4'!$Q$131</definedName>
    <definedName name="VAS073_F_Vartotojuinfor2Apskaitosveikla1" localSheetId="3">'Forma 4'!$O$131</definedName>
    <definedName name="VAS073_F_Vartotojuinfor2Kitareguliuoja1" localSheetId="3">'Forma 4'!$P$131</definedName>
    <definedName name="VAS073_F_Vartotojuinfor31IS" localSheetId="3">'Forma 4'!$D$182</definedName>
    <definedName name="VAS073_F_Vartotojuinfor331GeriamojoVandens" localSheetId="3">'Forma 4'!$F$182</definedName>
    <definedName name="VAS073_F_Vartotojuinfor332GeriamojoVandens" localSheetId="3">'Forma 4'!$G$182</definedName>
    <definedName name="VAS073_F_Vartotojuinfor333GeriamojoVandens" localSheetId="3">'Forma 4'!$H$182</definedName>
    <definedName name="VAS073_F_Vartotojuinfor33IsViso" localSheetId="3">'Forma 4'!$E$182</definedName>
    <definedName name="VAS073_F_Vartotojuinfor341NuotekuSurinkimas" localSheetId="3">'Forma 4'!$J$182</definedName>
    <definedName name="VAS073_F_Vartotojuinfor342NuotekuValymas" localSheetId="3">'Forma 4'!$K$182</definedName>
    <definedName name="VAS073_F_Vartotojuinfor343NuotekuDumblo" localSheetId="3">'Forma 4'!$L$182</definedName>
    <definedName name="VAS073_F_Vartotojuinfor34IsViso" localSheetId="3">'Forma 4'!$I$182</definedName>
    <definedName name="VAS073_F_Vartotojuinfor35PavirsiniuNuoteku" localSheetId="3">'Forma 4'!$M$182</definedName>
    <definedName name="VAS073_F_Vartotojuinfor36KitosReguliuojamosios" localSheetId="3">'Forma 4'!$N$182</definedName>
    <definedName name="VAS073_F_Vartotojuinfor37KitosVeiklos" localSheetId="3">'Forma 4'!$Q$182</definedName>
    <definedName name="VAS073_F_Vartotojuinfor3Apskaitosveikla1" localSheetId="3">'Forma 4'!$O$182</definedName>
    <definedName name="VAS073_F_Vartotojuinfor3Kitareguliuoja1" localSheetId="3">'Forma 4'!$P$182</definedName>
    <definedName name="VAS073_F_Vartotojuinfor41IS" localSheetId="3">'Forma 4'!$D$226</definedName>
    <definedName name="VAS073_F_Vartotojuinfor431GeriamojoVandens" localSheetId="3">'Forma 4'!$F$226</definedName>
    <definedName name="VAS073_F_Vartotojuinfor432GeriamojoVandens" localSheetId="3">'Forma 4'!$G$226</definedName>
    <definedName name="VAS073_F_Vartotojuinfor433GeriamojoVandens" localSheetId="3">'Forma 4'!$H$226</definedName>
    <definedName name="VAS073_F_Vartotojuinfor43IsViso" localSheetId="3">'Forma 4'!$E$226</definedName>
    <definedName name="VAS073_F_Vartotojuinfor441NuotekuSurinkimas" localSheetId="3">'Forma 4'!$J$226</definedName>
    <definedName name="VAS073_F_Vartotojuinfor442NuotekuValymas" localSheetId="3">'Forma 4'!$K$226</definedName>
    <definedName name="VAS073_F_Vartotojuinfor443NuotekuDumblo" localSheetId="3">'Forma 4'!$L$226</definedName>
    <definedName name="VAS073_F_Vartotojuinfor44IsViso" localSheetId="3">'Forma 4'!$I$226</definedName>
    <definedName name="VAS073_F_Vartotojuinfor45PavirsiniuNuoteku" localSheetId="3">'Forma 4'!$M$226</definedName>
    <definedName name="VAS073_F_Vartotojuinfor46KitosReguliuojamosios" localSheetId="3">'Forma 4'!$N$226</definedName>
    <definedName name="VAS073_F_Vartotojuinfor47KitosVeiklos" localSheetId="3">'Forma 4'!$Q$226</definedName>
    <definedName name="VAS073_F_Vartotojuinfor4Apskaitosveikla1" localSheetId="3">'Forma 4'!$O$226</definedName>
    <definedName name="VAS073_F_Vartotojuinfor4Kitareguliuoja1" localSheetId="3">'Forma 4'!$P$226</definedName>
    <definedName name="VAS073_F_Verslovienetop11IS" localSheetId="3">'Forma 4'!$D$237</definedName>
    <definedName name="VAS073_F_Verslovienetop131GeriamojoVandens" localSheetId="3">'Forma 4'!$F$237</definedName>
    <definedName name="VAS073_F_Verslovienetop132GeriamojoVandens" localSheetId="3">'Forma 4'!$G$237</definedName>
    <definedName name="VAS073_F_Verslovienetop133GeriamojoVandens" localSheetId="3">'Forma 4'!$H$237</definedName>
    <definedName name="VAS073_F_Verslovienetop13IsViso" localSheetId="3">'Forma 4'!$E$237</definedName>
    <definedName name="VAS073_F_Verslovienetop141NuotekuSurinkimas" localSheetId="3">'Forma 4'!$J$237</definedName>
    <definedName name="VAS073_F_Verslovienetop142NuotekuValymas" localSheetId="3">'Forma 4'!$K$237</definedName>
    <definedName name="VAS073_F_Verslovienetop143NuotekuDumblo" localSheetId="3">'Forma 4'!$L$237</definedName>
    <definedName name="VAS073_F_Verslovienetop14IsViso" localSheetId="3">'Forma 4'!$I$237</definedName>
    <definedName name="VAS073_F_Verslovienetop15PavirsiniuNuoteku" localSheetId="3">'Forma 4'!$M$237</definedName>
    <definedName name="VAS073_F_Verslovienetop16KitosReguliuojamosios" localSheetId="3">'Forma 4'!$N$237</definedName>
    <definedName name="VAS073_F_Verslovienetop17KitosVeiklos" localSheetId="3">'Forma 4'!$Q$237</definedName>
    <definedName name="VAS073_F_Verslovienetop1Apskaitosveikla1" localSheetId="3">'Forma 4'!$O$237</definedName>
    <definedName name="VAS073_F_Verslovienetop1Kitareguliuoja1" localSheetId="3">'Forma 4'!$P$237</definedName>
    <definedName name="VAS073_F_Verslovienetui11IS" localSheetId="3">'Forma 4'!$D$238</definedName>
    <definedName name="VAS073_F_Verslovienetui131GeriamojoVandens" localSheetId="3">'Forma 4'!$F$238</definedName>
    <definedName name="VAS073_F_Verslovienetui132GeriamojoVandens" localSheetId="3">'Forma 4'!$G$238</definedName>
    <definedName name="VAS073_F_Verslovienetui133GeriamojoVandens" localSheetId="3">'Forma 4'!$H$238</definedName>
    <definedName name="VAS073_F_Verslovienetui13IsViso" localSheetId="3">'Forma 4'!$E$238</definedName>
    <definedName name="VAS073_F_Verslovienetui141NuotekuSurinkimas" localSheetId="3">'Forma 4'!$J$238</definedName>
    <definedName name="VAS073_F_Verslovienetui142NuotekuValymas" localSheetId="3">'Forma 4'!$K$238</definedName>
    <definedName name="VAS073_F_Verslovienetui143NuotekuDumblo" localSheetId="3">'Forma 4'!$L$238</definedName>
    <definedName name="VAS073_F_Verslovienetui14IsViso" localSheetId="3">'Forma 4'!$I$238</definedName>
    <definedName name="VAS073_F_Verslovienetui15PavirsiniuNuoteku" localSheetId="3">'Forma 4'!$M$238</definedName>
    <definedName name="VAS073_F_Verslovienetui16KitosReguliuojamosios" localSheetId="3">'Forma 4'!$N$238</definedName>
    <definedName name="VAS073_F_Verslovienetui17KitosVeiklos" localSheetId="3">'Forma 4'!$Q$238</definedName>
    <definedName name="VAS073_F_Verslovienetui1Apskaitosveikla1" localSheetId="3">'Forma 4'!$O$238</definedName>
    <definedName name="VAS073_F_Verslovienetui1Kitareguliuoja1" localSheetId="3">'Forma 4'!$P$238</definedName>
    <definedName name="VAS073_F_Visospaskirsto11IS" localSheetId="3">'Forma 4'!$D$23</definedName>
    <definedName name="VAS073_F_Visospaskirsto131GeriamojoVandens" localSheetId="3">'Forma 4'!$F$23</definedName>
    <definedName name="VAS073_F_Visospaskirsto132GeriamojoVandens" localSheetId="3">'Forma 4'!$G$23</definedName>
    <definedName name="VAS073_F_Visospaskirsto133GeriamojoVandens" localSheetId="3">'Forma 4'!$H$23</definedName>
    <definedName name="VAS073_F_Visospaskirsto13IsViso" localSheetId="3">'Forma 4'!$E$23</definedName>
    <definedName name="VAS073_F_Visospaskirsto141NuotekuSurinkimas" localSheetId="3">'Forma 4'!$J$23</definedName>
    <definedName name="VAS073_F_Visospaskirsto142NuotekuValymas" localSheetId="3">'Forma 4'!$K$23</definedName>
    <definedName name="VAS073_F_Visospaskirsto143NuotekuDumblo" localSheetId="3">'Forma 4'!$L$23</definedName>
    <definedName name="VAS073_F_Visospaskirsto14IsViso" localSheetId="3">'Forma 4'!$I$23</definedName>
    <definedName name="VAS073_F_Visospaskirsto15PavirsiniuNuoteku" localSheetId="3">'Forma 4'!$M$23</definedName>
    <definedName name="VAS073_F_Visospaskirsto16KitosReguliuojamosios" localSheetId="3">'Forma 4'!$N$23</definedName>
    <definedName name="VAS073_F_Visospaskirsto17KitosVeiklos" localSheetId="3">'Forma 4'!$Q$23</definedName>
    <definedName name="VAS073_F_Visospaskirsto1Apskaitosveikla1" localSheetId="3">'Forma 4'!$O$23</definedName>
    <definedName name="VAS073_F_Visospaskirsto1Kitareguliuoja1" localSheetId="3">'Forma 4'!$P$23</definedName>
    <definedName name="VAS073_F_Zemesnuomosmok11IS" localSheetId="3">'Forma 4'!$D$61</definedName>
    <definedName name="VAS073_F_Zemesnuomosmok131GeriamojoVandens" localSheetId="3">'Forma 4'!$F$61</definedName>
    <definedName name="VAS073_F_Zemesnuomosmok132GeriamojoVandens" localSheetId="3">'Forma 4'!$G$61</definedName>
    <definedName name="VAS073_F_Zemesnuomosmok133GeriamojoVandens" localSheetId="3">'Forma 4'!$H$61</definedName>
    <definedName name="VAS073_F_Zemesnuomosmok13IsViso" localSheetId="3">'Forma 4'!$E$61</definedName>
    <definedName name="VAS073_F_Zemesnuomosmok141NuotekuSurinkimas" localSheetId="3">'Forma 4'!$J$61</definedName>
    <definedName name="VAS073_F_Zemesnuomosmok142NuotekuValymas" localSheetId="3">'Forma 4'!$K$61</definedName>
    <definedName name="VAS073_F_Zemesnuomosmok143NuotekuDumblo" localSheetId="3">'Forma 4'!$L$61</definedName>
    <definedName name="VAS073_F_Zemesnuomosmok14IsViso" localSheetId="3">'Forma 4'!$I$61</definedName>
    <definedName name="VAS073_F_Zemesnuomosmok15PavirsiniuNuoteku" localSheetId="3">'Forma 4'!$M$61</definedName>
    <definedName name="VAS073_F_Zemesnuomosmok16KitosReguliuojamosios" localSheetId="3">'Forma 4'!$N$61</definedName>
    <definedName name="VAS073_F_Zemesnuomosmok17KitosVeiklos" localSheetId="3">'Forma 4'!$Q$61</definedName>
    <definedName name="VAS073_F_Zemesnuomosmok1Apskaitosveikla1" localSheetId="3">'Forma 4'!$O$61</definedName>
    <definedName name="VAS073_F_Zemesnuomosmok1Kitareguliuoja1" localSheetId="3">'Forma 4'!$P$61</definedName>
    <definedName name="VAS073_F_Zemesnuomosmok21IS" localSheetId="3">'Forma 4'!$D$113</definedName>
    <definedName name="VAS073_F_Zemesnuomosmok231GeriamojoVandens" localSheetId="3">'Forma 4'!$F$113</definedName>
    <definedName name="VAS073_F_Zemesnuomosmok232GeriamojoVandens" localSheetId="3">'Forma 4'!$G$113</definedName>
    <definedName name="VAS073_F_Zemesnuomosmok233GeriamojoVandens" localSheetId="3">'Forma 4'!$H$113</definedName>
    <definedName name="VAS073_F_Zemesnuomosmok23IsViso" localSheetId="3">'Forma 4'!$E$113</definedName>
    <definedName name="VAS073_F_Zemesnuomosmok241NuotekuSurinkimas" localSheetId="3">'Forma 4'!$J$113</definedName>
    <definedName name="VAS073_F_Zemesnuomosmok242NuotekuValymas" localSheetId="3">'Forma 4'!$K$113</definedName>
    <definedName name="VAS073_F_Zemesnuomosmok243NuotekuDumblo" localSheetId="3">'Forma 4'!$L$113</definedName>
    <definedName name="VAS073_F_Zemesnuomosmok24IsViso" localSheetId="3">'Forma 4'!$I$113</definedName>
    <definedName name="VAS073_F_Zemesnuomosmok25PavirsiniuNuoteku" localSheetId="3">'Forma 4'!$M$113</definedName>
    <definedName name="VAS073_F_Zemesnuomosmok26KitosReguliuojamosios" localSheetId="3">'Forma 4'!$N$113</definedName>
    <definedName name="VAS073_F_Zemesnuomosmok27KitosVeiklos" localSheetId="3">'Forma 4'!$Q$113</definedName>
    <definedName name="VAS073_F_Zemesnuomosmok2Apskaitosveikla1" localSheetId="3">'Forma 4'!$O$113</definedName>
    <definedName name="VAS073_F_Zemesnuomosmok2Kitareguliuoja1" localSheetId="3">'Forma 4'!$P$113</definedName>
    <definedName name="VAS073_F_Zemesnuomosmok31IS" localSheetId="3">'Forma 4'!$D$164</definedName>
    <definedName name="VAS073_F_Zemesnuomosmok331GeriamojoVandens" localSheetId="3">'Forma 4'!$F$164</definedName>
    <definedName name="VAS073_F_Zemesnuomosmok332GeriamojoVandens" localSheetId="3">'Forma 4'!$G$164</definedName>
    <definedName name="VAS073_F_Zemesnuomosmok333GeriamojoVandens" localSheetId="3">'Forma 4'!$H$164</definedName>
    <definedName name="VAS073_F_Zemesnuomosmok33IsViso" localSheetId="3">'Forma 4'!$E$164</definedName>
    <definedName name="VAS073_F_Zemesnuomosmok341NuotekuSurinkimas" localSheetId="3">'Forma 4'!$J$164</definedName>
    <definedName name="VAS073_F_Zemesnuomosmok342NuotekuValymas" localSheetId="3">'Forma 4'!$K$164</definedName>
    <definedName name="VAS073_F_Zemesnuomosmok343NuotekuDumblo" localSheetId="3">'Forma 4'!$L$164</definedName>
    <definedName name="VAS073_F_Zemesnuomosmok34IsViso" localSheetId="3">'Forma 4'!$I$164</definedName>
    <definedName name="VAS073_F_Zemesnuomosmok35PavirsiniuNuoteku" localSheetId="3">'Forma 4'!$M$164</definedName>
    <definedName name="VAS073_F_Zemesnuomosmok36KitosReguliuojamosios" localSheetId="3">'Forma 4'!$N$164</definedName>
    <definedName name="VAS073_F_Zemesnuomosmok37KitosVeiklos" localSheetId="3">'Forma 4'!$Q$164</definedName>
    <definedName name="VAS073_F_Zemesnuomosmok3Apskaitosveikla1" localSheetId="3">'Forma 4'!$O$164</definedName>
    <definedName name="VAS073_F_Zemesnuomosmok3Kitareguliuoja1" localSheetId="3">'Forma 4'!$P$164</definedName>
    <definedName name="VAS073_F_Zemesnuomosmok41IS" localSheetId="3">'Forma 4'!$D$208</definedName>
    <definedName name="VAS073_F_Zemesnuomosmok431GeriamojoVandens" localSheetId="3">'Forma 4'!$F$208</definedName>
    <definedName name="VAS073_F_Zemesnuomosmok432GeriamojoVandens" localSheetId="3">'Forma 4'!$G$208</definedName>
    <definedName name="VAS073_F_Zemesnuomosmok433GeriamojoVandens" localSheetId="3">'Forma 4'!$H$208</definedName>
    <definedName name="VAS073_F_Zemesnuomosmok43IsViso" localSheetId="3">'Forma 4'!$E$208</definedName>
    <definedName name="VAS073_F_Zemesnuomosmok441NuotekuSurinkimas" localSheetId="3">'Forma 4'!$J$208</definedName>
    <definedName name="VAS073_F_Zemesnuomosmok442NuotekuValymas" localSheetId="3">'Forma 4'!$K$208</definedName>
    <definedName name="VAS073_F_Zemesnuomosmok443NuotekuDumblo" localSheetId="3">'Forma 4'!$L$208</definedName>
    <definedName name="VAS073_F_Zemesnuomosmok44IsViso" localSheetId="3">'Forma 4'!$I$208</definedName>
    <definedName name="VAS073_F_Zemesnuomosmok45PavirsiniuNuoteku" localSheetId="3">'Forma 4'!$M$208</definedName>
    <definedName name="VAS073_F_Zemesnuomosmok46KitosReguliuojamosios" localSheetId="3">'Forma 4'!$N$208</definedName>
    <definedName name="VAS073_F_Zemesnuomosmok47KitosVeiklos" localSheetId="3">'Forma 4'!$Q$208</definedName>
    <definedName name="VAS073_F_Zemesnuomosmok4Apskaitosveikla1" localSheetId="3">'Forma 4'!$O$208</definedName>
    <definedName name="VAS073_F_Zemesnuomosmok4Kitareguliuoja1" localSheetId="3">'Forma 4'!$P$208</definedName>
    <definedName name="VAS073_F_Zyminiomokesci11IS" localSheetId="3">'Forma 4'!$D$68</definedName>
    <definedName name="VAS073_F_Zyminiomokesci131GeriamojoVandens" localSheetId="3">'Forma 4'!$F$68</definedName>
    <definedName name="VAS073_F_Zyminiomokesci132GeriamojoVandens" localSheetId="3">'Forma 4'!$G$68</definedName>
    <definedName name="VAS073_F_Zyminiomokesci133GeriamojoVandens" localSheetId="3">'Forma 4'!$H$68</definedName>
    <definedName name="VAS073_F_Zyminiomokesci13IsViso" localSheetId="3">'Forma 4'!$E$68</definedName>
    <definedName name="VAS073_F_Zyminiomokesci141NuotekuSurinkimas" localSheetId="3">'Forma 4'!$J$68</definedName>
    <definedName name="VAS073_F_Zyminiomokesci142NuotekuValymas" localSheetId="3">'Forma 4'!$K$68</definedName>
    <definedName name="VAS073_F_Zyminiomokesci143NuotekuDumblo" localSheetId="3">'Forma 4'!$L$68</definedName>
    <definedName name="VAS073_F_Zyminiomokesci14IsViso" localSheetId="3">'Forma 4'!$I$68</definedName>
    <definedName name="VAS073_F_Zyminiomokesci15PavirsiniuNuoteku" localSheetId="3">'Forma 4'!$M$68</definedName>
    <definedName name="VAS073_F_Zyminiomokesci16KitosReguliuojamosios" localSheetId="3">'Forma 4'!$N$68</definedName>
    <definedName name="VAS073_F_Zyminiomokesci17KitosVeiklos" localSheetId="3">'Forma 4'!$Q$68</definedName>
    <definedName name="VAS073_F_Zyminiomokesci1Apskaitosveikla1" localSheetId="3">'Forma 4'!$O$68</definedName>
    <definedName name="VAS073_F_Zyminiomokesci1Kitareguliuoja1" localSheetId="3">'Forma 4'!$P$68</definedName>
    <definedName name="VAS073_F_Zyminiomokesci21IS" localSheetId="3">'Forma 4'!$D$120</definedName>
    <definedName name="VAS073_F_Zyminiomokesci231GeriamojoVandens" localSheetId="3">'Forma 4'!$F$120</definedName>
    <definedName name="VAS073_F_Zyminiomokesci232GeriamojoVandens" localSheetId="3">'Forma 4'!$G$120</definedName>
    <definedName name="VAS073_F_Zyminiomokesci233GeriamojoVandens" localSheetId="3">'Forma 4'!$H$120</definedName>
    <definedName name="VAS073_F_Zyminiomokesci23IsViso" localSheetId="3">'Forma 4'!$E$120</definedName>
    <definedName name="VAS073_F_Zyminiomokesci241NuotekuSurinkimas" localSheetId="3">'Forma 4'!$J$120</definedName>
    <definedName name="VAS073_F_Zyminiomokesci242NuotekuValymas" localSheetId="3">'Forma 4'!$K$120</definedName>
    <definedName name="VAS073_F_Zyminiomokesci243NuotekuDumblo" localSheetId="3">'Forma 4'!$L$120</definedName>
    <definedName name="VAS073_F_Zyminiomokesci24IsViso" localSheetId="3">'Forma 4'!$I$120</definedName>
    <definedName name="VAS073_F_Zyminiomokesci25PavirsiniuNuoteku" localSheetId="3">'Forma 4'!$M$120</definedName>
    <definedName name="VAS073_F_Zyminiomokesci26KitosReguliuojamosios" localSheetId="3">'Forma 4'!$N$120</definedName>
    <definedName name="VAS073_F_Zyminiomokesci27KitosVeiklos" localSheetId="3">'Forma 4'!$Q$120</definedName>
    <definedName name="VAS073_F_Zyminiomokesci2Apskaitosveikla1" localSheetId="3">'Forma 4'!$O$120</definedName>
    <definedName name="VAS073_F_Zyminiomokesci2Kitareguliuoja1" localSheetId="3">'Forma 4'!$P$120</definedName>
    <definedName name="VAS073_F_Zyminiomokesci31IS" localSheetId="3">'Forma 4'!$D$171</definedName>
    <definedName name="VAS073_F_Zyminiomokesci331GeriamojoVandens" localSheetId="3">'Forma 4'!$F$171</definedName>
    <definedName name="VAS073_F_Zyminiomokesci332GeriamojoVandens" localSheetId="3">'Forma 4'!$G$171</definedName>
    <definedName name="VAS073_F_Zyminiomokesci333GeriamojoVandens" localSheetId="3">'Forma 4'!$H$171</definedName>
    <definedName name="VAS073_F_Zyminiomokesci33IsViso" localSheetId="3">'Forma 4'!$E$171</definedName>
    <definedName name="VAS073_F_Zyminiomokesci341NuotekuSurinkimas" localSheetId="3">'Forma 4'!$J$171</definedName>
    <definedName name="VAS073_F_Zyminiomokesci342NuotekuValymas" localSheetId="3">'Forma 4'!$K$171</definedName>
    <definedName name="VAS073_F_Zyminiomokesci343NuotekuDumblo" localSheetId="3">'Forma 4'!$L$171</definedName>
    <definedName name="VAS073_F_Zyminiomokesci34IsViso" localSheetId="3">'Forma 4'!$I$171</definedName>
    <definedName name="VAS073_F_Zyminiomokesci35PavirsiniuNuoteku" localSheetId="3">'Forma 4'!$M$171</definedName>
    <definedName name="VAS073_F_Zyminiomokesci36KitosReguliuojamosios" localSheetId="3">'Forma 4'!$N$171</definedName>
    <definedName name="VAS073_F_Zyminiomokesci37KitosVeiklos" localSheetId="3">'Forma 4'!$Q$171</definedName>
    <definedName name="VAS073_F_Zyminiomokesci3Apskaitosveikla1" localSheetId="3">'Forma 4'!$O$171</definedName>
    <definedName name="VAS073_F_Zyminiomokesci3Kitareguliuoja1" localSheetId="3">'Forma 4'!$P$171</definedName>
    <definedName name="VAS073_F_Zyminiomokesci41IS" localSheetId="3">'Forma 4'!$D$215</definedName>
    <definedName name="VAS073_F_Zyminiomokesci431GeriamojoVandens" localSheetId="3">'Forma 4'!$F$215</definedName>
    <definedName name="VAS073_F_Zyminiomokesci432GeriamojoVandens" localSheetId="3">'Forma 4'!$G$215</definedName>
    <definedName name="VAS073_F_Zyminiomokesci433GeriamojoVandens" localSheetId="3">'Forma 4'!$H$215</definedName>
    <definedName name="VAS073_F_Zyminiomokesci43IsViso" localSheetId="3">'Forma 4'!$E$215</definedName>
    <definedName name="VAS073_F_Zyminiomokesci441NuotekuSurinkimas" localSheetId="3">'Forma 4'!$J$215</definedName>
    <definedName name="VAS073_F_Zyminiomokesci442NuotekuValymas" localSheetId="3">'Forma 4'!$K$215</definedName>
    <definedName name="VAS073_F_Zyminiomokesci443NuotekuDumblo" localSheetId="3">'Forma 4'!$L$215</definedName>
    <definedName name="VAS073_F_Zyminiomokesci44IsViso" localSheetId="3">'Forma 4'!$I$215</definedName>
    <definedName name="VAS073_F_Zyminiomokesci45PavirsiniuNuoteku" localSheetId="3">'Forma 4'!$M$215</definedName>
    <definedName name="VAS073_F_Zyminiomokesci46KitosReguliuojamosios" localSheetId="3">'Forma 4'!$N$215</definedName>
    <definedName name="VAS073_F_Zyminiomokesci47KitosVeiklos" localSheetId="3">'Forma 4'!$Q$215</definedName>
    <definedName name="VAS073_F_Zyminiomokesci4Apskaitosveikla1" localSheetId="3">'Forma 4'!$O$215</definedName>
    <definedName name="VAS073_F_Zyminiomokesci4Kitareguliuoja1" localSheetId="3">'Forma 4'!$P$215</definedName>
    <definedName name="VAS074_D_Apskaitosveikl1" localSheetId="4">'Forma 5'!$C$54</definedName>
    <definedName name="VAS074_D_Apskaitosveikl2" localSheetId="4">'Forma 5'!$C$31</definedName>
    <definedName name="VAS074_D_AtaskaitinisLaikotarpis" localSheetId="4">'Forma 5'!$D$10</definedName>
    <definedName name="VAS074_D_Atidetojomokes1" localSheetId="4">'Forma 5'!$C$25</definedName>
    <definedName name="VAS074_D_Atidetojomokes2" localSheetId="4">'Forma 5'!$C$48</definedName>
    <definedName name="VAS074_D_Finansinioturt1" localSheetId="4">'Forma 5'!$C$24</definedName>
    <definedName name="VAS074_D_Finansinioturt2" localSheetId="4">'Forma 5'!$C$47</definedName>
    <definedName name="VAS074_D_Geriamojovande13" localSheetId="4">'Forma 5'!$C$12</definedName>
    <definedName name="VAS074_D_Geriamojovande14" localSheetId="4">'Forma 5'!$C$13</definedName>
    <definedName name="VAS074_D_Geriamojovande15" localSheetId="4">'Forma 5'!$C$35</definedName>
    <definedName name="VAS074_D_Geriamojovande16" localSheetId="4">'Forma 5'!$C$36</definedName>
    <definedName name="VAS074_D_Gvtntilgalaiki10" localSheetId="4">'Forma 5'!$C$52</definedName>
    <definedName name="VAS074_D_Gvtntilgalaiki9" localSheetId="4">'Forma 5'!$C$29</definedName>
    <definedName name="VAS074_D_Gvtntveiklosre1" localSheetId="4">'Forma 5'!$C$19</definedName>
    <definedName name="VAS074_D_Gvtntveiklosre2" localSheetId="4">'Forma 5'!$C$42</definedName>
    <definedName name="VAS074_D_Ilgalaikioturt1" localSheetId="4">'Forma 5'!$C$11</definedName>
    <definedName name="VAS074_D_Ilgalaikioturt2" localSheetId="4">'Forma 5'!$C$26</definedName>
    <definedName name="VAS074_D_Ilgalaikioturt3" localSheetId="4">'Forma 5'!$C$34</definedName>
    <definedName name="VAS074_D_Ilgalaikioturt4" localSheetId="4">'Forma 5'!$C$49</definedName>
    <definedName name="VAS074_D_Investiciniotu1" localSheetId="4">'Forma 5'!$C$23</definedName>
    <definedName name="VAS074_D_Investiciniotu2" localSheetId="4">'Forma 5'!$C$46</definedName>
    <definedName name="VAS074_D_Kitoreguliuoja1" localSheetId="4">'Forma 5'!$C$28</definedName>
    <definedName name="VAS074_D_Kitoreguliuoja2" localSheetId="4">'Forma 5'!$C$51</definedName>
    <definedName name="VAS074_D_Kitosreguliuoj6" localSheetId="4">'Forma 5'!$C$32</definedName>
    <definedName name="VAS074_D_Kitosreguliuoj7" localSheetId="4">'Forma 5'!$C$55</definedName>
    <definedName name="VAS074_D_Kituveikluilga1" localSheetId="4">'Forma 5'!$C$30</definedName>
    <definedName name="VAS074_D_Kituveikluilga2" localSheetId="4">'Forma 5'!$C$53</definedName>
    <definedName name="VAS074_D_Nebaigtosstaty2" localSheetId="4">'Forma 5'!$C$27</definedName>
    <definedName name="VAS074_D_Nebaigtosstaty3" localSheetId="4">'Forma 5'!$C$50</definedName>
    <definedName name="VAS074_D_Nereguliuojamo5" localSheetId="4">'Forma 5'!$C$33</definedName>
    <definedName name="VAS074_D_Nereguliuojamo6" localSheetId="4">'Forma 5'!$C$56</definedName>
    <definedName name="VAS074_D_Nuotekudumblot5" localSheetId="4">'Forma 5'!$C$17</definedName>
    <definedName name="VAS074_D_Nuotekudumblot6" localSheetId="4">'Forma 5'!$C$40</definedName>
    <definedName name="VAS074_D_Nuotekusurinki5" localSheetId="4">'Forma 5'!$C$15</definedName>
    <definedName name="VAS074_D_Nuotekusurinki6" localSheetId="4">'Forma 5'!$C$38</definedName>
    <definedName name="VAS074_D_Nuotekutvarkym8" localSheetId="4">'Forma 5'!$C$14</definedName>
    <definedName name="VAS074_D_Nuotekutvarkym9" localSheetId="4">'Forma 5'!$C$37</definedName>
    <definedName name="VAS074_D_Nuotekuvalymor1" localSheetId="4">'Forma 5'!$C$16</definedName>
    <definedName name="VAS074_D_Nuotekuvalymor2" localSheetId="4">'Forma 5'!$C$39</definedName>
    <definedName name="VAS074_D_Pavirsiniunuot5" localSheetId="4">'Forma 5'!$C$18</definedName>
    <definedName name="VAS074_D_Pavirsiniunuot6" localSheetId="4">'Forma 5'!$C$41</definedName>
    <definedName name="VAS074_D_Pletrosdarbuve1" localSheetId="4">'Forma 5'!$C$21</definedName>
    <definedName name="VAS074_D_Pletrosdarbuve2" localSheetId="4">'Forma 5'!$C$44</definedName>
    <definedName name="VAS074_D_Prestizoverteg1" localSheetId="4">'Forma 5'!$C$22</definedName>
    <definedName name="VAS074_D_Prestizoverteg2" localSheetId="4">'Forma 5'!$C$45</definedName>
    <definedName name="VAS074_D_Uzdotacijasisi1" localSheetId="4">'Forma 5'!$C$20</definedName>
    <definedName name="VAS074_D_Uzdotacijasisi2" localSheetId="4">'Forma 5'!$C$43</definedName>
    <definedName name="VAS074_F_Apskaitosveikl1AtaskaitinisLaikotarpis" localSheetId="4">'Forma 5'!$D$54</definedName>
    <definedName name="VAS074_F_Apskaitosveikl2AtaskaitinisLaikotarpis" localSheetId="4">'Forma 5'!$D$31</definedName>
    <definedName name="VAS074_F_Atidetojomokes1AtaskaitinisLaikotarpis" localSheetId="4">'Forma 5'!$D$25</definedName>
    <definedName name="VAS074_F_Atidetojomokes2AtaskaitinisLaikotarpis" localSheetId="4">'Forma 5'!$D$48</definedName>
    <definedName name="VAS074_F_Finansinioturt1AtaskaitinisLaikotarpis" localSheetId="4">'Forma 5'!$D$24</definedName>
    <definedName name="VAS074_F_Finansinioturt2AtaskaitinisLaikotarpis" localSheetId="4">'Forma 5'!$D$47</definedName>
    <definedName name="VAS074_F_Geriamojovande13AtaskaitinisLaikotarpis" localSheetId="4">'Forma 5'!$D$12</definedName>
    <definedName name="VAS074_F_Geriamojovande14AtaskaitinisLaikotarpis" localSheetId="4">'Forma 5'!$D$13</definedName>
    <definedName name="VAS074_F_Geriamojovande15AtaskaitinisLaikotarpis" localSheetId="4">'Forma 5'!$D$35</definedName>
    <definedName name="VAS074_F_Geriamojovande16AtaskaitinisLaikotarpis" localSheetId="4">'Forma 5'!$D$36</definedName>
    <definedName name="VAS074_F_Gvtntilgalaiki10AtaskaitinisLaikotarpis" localSheetId="4">'Forma 5'!$D$52</definedName>
    <definedName name="VAS074_F_Gvtntilgalaiki9AtaskaitinisLaikotarpis" localSheetId="4">'Forma 5'!$D$29</definedName>
    <definedName name="VAS074_F_Gvtntveiklosre1AtaskaitinisLaikotarpis" localSheetId="4">'Forma 5'!$D$19</definedName>
    <definedName name="VAS074_F_Gvtntveiklosre2AtaskaitinisLaikotarpis" localSheetId="4">'Forma 5'!$D$42</definedName>
    <definedName name="VAS074_F_Ilgalaikioturt1AtaskaitinisLaikotarpis" localSheetId="4">'Forma 5'!$D$11</definedName>
    <definedName name="VAS074_F_Ilgalaikioturt2AtaskaitinisLaikotarpis" localSheetId="4">'Forma 5'!$D$26</definedName>
    <definedName name="VAS074_F_Ilgalaikioturt3AtaskaitinisLaikotarpis" localSheetId="4">'Forma 5'!$D$34</definedName>
    <definedName name="VAS074_F_Ilgalaikioturt4AtaskaitinisLaikotarpis" localSheetId="4">'Forma 5'!$D$49</definedName>
    <definedName name="VAS074_F_Investiciniotu1AtaskaitinisLaikotarpis" localSheetId="4">'Forma 5'!$D$23</definedName>
    <definedName name="VAS074_F_Investiciniotu2AtaskaitinisLaikotarpis" localSheetId="4">'Forma 5'!$D$46</definedName>
    <definedName name="VAS074_F_Kitoreguliuoja1AtaskaitinisLaikotarpis" localSheetId="4">'Forma 5'!$D$28</definedName>
    <definedName name="VAS074_F_Kitoreguliuoja2AtaskaitinisLaikotarpis" localSheetId="4">'Forma 5'!$D$51</definedName>
    <definedName name="VAS074_F_Kitosreguliuoj6AtaskaitinisLaikotarpis" localSheetId="4">'Forma 5'!$D$32</definedName>
    <definedName name="VAS074_F_Kitosreguliuoj7AtaskaitinisLaikotarpis" localSheetId="4">'Forma 5'!$D$55</definedName>
    <definedName name="VAS074_F_Kituveikluilga1AtaskaitinisLaikotarpis" localSheetId="4">'Forma 5'!$D$30</definedName>
    <definedName name="VAS074_F_Kituveikluilga2AtaskaitinisLaikotarpis" localSheetId="4">'Forma 5'!$D$53</definedName>
    <definedName name="VAS074_F_Nebaigtosstaty2AtaskaitinisLaikotarpis" localSheetId="4">'Forma 5'!$D$27</definedName>
    <definedName name="VAS074_F_Nebaigtosstaty3AtaskaitinisLaikotarpis" localSheetId="4">'Forma 5'!$D$50</definedName>
    <definedName name="VAS074_F_Nereguliuojamo5AtaskaitinisLaikotarpis" localSheetId="4">'Forma 5'!$D$33</definedName>
    <definedName name="VAS074_F_Nereguliuojamo6AtaskaitinisLaikotarpis" localSheetId="4">'Forma 5'!$D$56</definedName>
    <definedName name="VAS074_F_Nuotekudumblot5AtaskaitinisLaikotarpis" localSheetId="4">'Forma 5'!$D$17</definedName>
    <definedName name="VAS074_F_Nuotekudumblot6AtaskaitinisLaikotarpis" localSheetId="4">'Forma 5'!$D$40</definedName>
    <definedName name="VAS074_F_Nuotekusurinki5AtaskaitinisLaikotarpis" localSheetId="4">'Forma 5'!$D$15</definedName>
    <definedName name="VAS074_F_Nuotekusurinki6AtaskaitinisLaikotarpis" localSheetId="4">'Forma 5'!$D$38</definedName>
    <definedName name="VAS074_F_Nuotekutvarkym8AtaskaitinisLaikotarpis" localSheetId="4">'Forma 5'!$D$14</definedName>
    <definedName name="VAS074_F_Nuotekutvarkym9AtaskaitinisLaikotarpis" localSheetId="4">'Forma 5'!$D$37</definedName>
    <definedName name="VAS074_F_Nuotekuvalymor1AtaskaitinisLaikotarpis" localSheetId="4">'Forma 5'!$D$16</definedName>
    <definedName name="VAS074_F_Nuotekuvalymor2AtaskaitinisLaikotarpis" localSheetId="4">'Forma 5'!$D$39</definedName>
    <definedName name="VAS074_F_Pavirsiniunuot5AtaskaitinisLaikotarpis" localSheetId="4">'Forma 5'!$D$18</definedName>
    <definedName name="VAS074_F_Pavirsiniunuot6AtaskaitinisLaikotarpis" localSheetId="4">'Forma 5'!$D$41</definedName>
    <definedName name="VAS074_F_Pletrosdarbuve1AtaskaitinisLaikotarpis" localSheetId="4">'Forma 5'!$D$21</definedName>
    <definedName name="VAS074_F_Pletrosdarbuve2AtaskaitinisLaikotarpis" localSheetId="4">'Forma 5'!$D$44</definedName>
    <definedName name="VAS074_F_Prestizoverteg1AtaskaitinisLaikotarpis" localSheetId="4">'Forma 5'!$D$22</definedName>
    <definedName name="VAS074_F_Prestizoverteg2AtaskaitinisLaikotarpis" localSheetId="4">'Forma 5'!$D$45</definedName>
    <definedName name="VAS074_F_Uzdotacijasisi1AtaskaitinisLaikotarpis" localSheetId="4">'Forma 5'!$D$20</definedName>
    <definedName name="VAS074_F_Uzdotacijasisi2AtaskaitinisLaikotarpis" localSheetId="4">'Forma 5'!$D$43</definedName>
    <definedName name="VAS075_D_1IS" localSheetId="5">'Forma 6'!$D$9</definedName>
    <definedName name="VAS075_D_31GeriamojoVandens" localSheetId="5">'Forma 6'!$F$9</definedName>
    <definedName name="VAS075_D_32GeriamojoVandens" localSheetId="5">'Forma 6'!$G$9</definedName>
    <definedName name="VAS075_D_33GeriamojoVandens" localSheetId="5">'Forma 6'!$H$9</definedName>
    <definedName name="VAS075_D_3IsViso" localSheetId="5">'Forma 6'!$E$9</definedName>
    <definedName name="VAS075_D_41NuotekuSurinkimas" localSheetId="5">'Forma 6'!$J$9</definedName>
    <definedName name="VAS075_D_42NuotekuValymas" localSheetId="5">'Forma 6'!$K$9</definedName>
    <definedName name="VAS075_D_43NuotekuDumblo" localSheetId="5">'Forma 6'!$L$9</definedName>
    <definedName name="VAS075_D_4IsViso" localSheetId="5">'Forma 6'!$I$9</definedName>
    <definedName name="VAS075_D_5PavirsiniuNuoteku" localSheetId="5">'Forma 6'!$M$9</definedName>
    <definedName name="VAS075_D_6KitosReguliuojamosios" localSheetId="5">'Forma 6'!$N$9</definedName>
    <definedName name="VAS075_D_7KitosVeiklos" localSheetId="5">'Forma 6'!$Q$9</definedName>
    <definedName name="VAS075_D_Apskaitospriet2" localSheetId="5">'Forma 6'!$C$24</definedName>
    <definedName name="VAS075_D_Apskaitospriet3" localSheetId="5">'Forma 6'!$C$47</definedName>
    <definedName name="VAS075_D_Apskaitospriet4" localSheetId="5">'Forma 6'!$C$70</definedName>
    <definedName name="VAS075_D_Apskaitospriet5" localSheetId="5">'Forma 6'!$C$109</definedName>
    <definedName name="VAS075_D_Apskaitosveikla1" localSheetId="5">'Forma 6'!$O$9</definedName>
    <definedName name="VAS075_D_Bendraipaskirs1" localSheetId="5">'Forma 6'!$C$96</definedName>
    <definedName name="VAS075_D_Bendraipaskirs2" localSheetId="5">'Forma 6'!$C$118</definedName>
    <definedName name="VAS075_D_Cpunktui10" localSheetId="5">'Forma 6'!$C$81</definedName>
    <definedName name="VAS075_D_Cpunktui11" localSheetId="5">'Forma 6'!$C$82</definedName>
    <definedName name="VAS075_D_Cpunktui12" localSheetId="5">'Forma 6'!$C$83</definedName>
    <definedName name="VAS075_D_Cpunktui13" localSheetId="5">'Forma 6'!$C$84</definedName>
    <definedName name="VAS075_D_Cpunktui14" localSheetId="5">'Forma 6'!$C$85</definedName>
    <definedName name="VAS075_D_Cpunktui15" localSheetId="5">'Forma 6'!$C$86</definedName>
    <definedName name="VAS075_D_Cpunktui16" localSheetId="5">'Forma 6'!$C$87</definedName>
    <definedName name="VAS075_D_Cpunktui17" localSheetId="5">'Forma 6'!$C$88</definedName>
    <definedName name="VAS075_D_Cpunktui18" localSheetId="5">'Forma 6'!$C$89</definedName>
    <definedName name="VAS075_D_Cpunktui19" localSheetId="5">'Forma 6'!$C$90</definedName>
    <definedName name="VAS075_D_Cpunktui20" localSheetId="5">'Forma 6'!$C$91</definedName>
    <definedName name="VAS075_D_Cpunktui21" localSheetId="5">'Forma 6'!$C$92</definedName>
    <definedName name="VAS075_D_Cpunktui22" localSheetId="5">'Forma 6'!$C$93</definedName>
    <definedName name="VAS075_D_Cpunktui23" localSheetId="5">'Forma 6'!$C$94</definedName>
    <definedName name="VAS075_D_Cpunktui24" localSheetId="5">'Forma 6'!$C$95</definedName>
    <definedName name="VAS075_D_Cpunktui9" localSheetId="5">'Forma 6'!$C$80</definedName>
    <definedName name="VAS075_D_Epunktui1" localSheetId="5">'Forma 6'!$C$119</definedName>
    <definedName name="VAS075_D_Epunktui10" localSheetId="5">'Forma 6'!$C$128</definedName>
    <definedName name="VAS075_D_Epunktui11" localSheetId="5">'Forma 6'!$C$129</definedName>
    <definedName name="VAS075_D_Epunktui12" localSheetId="5">'Forma 6'!$C$130</definedName>
    <definedName name="VAS075_D_Epunktui13" localSheetId="5">'Forma 6'!$C$131</definedName>
    <definedName name="VAS075_D_Epunktui14" localSheetId="5">'Forma 6'!$C$132</definedName>
    <definedName name="VAS075_D_Epunktui15" localSheetId="5">'Forma 6'!$C$133</definedName>
    <definedName name="VAS075_D_Epunktui2" localSheetId="5">'Forma 6'!$C$120</definedName>
    <definedName name="VAS075_D_Epunktui3" localSheetId="5">'Forma 6'!$C$121</definedName>
    <definedName name="VAS075_D_Epunktui4" localSheetId="5">'Forma 6'!$C$122</definedName>
    <definedName name="VAS075_D_Epunktui5" localSheetId="5">'Forma 6'!$C$123</definedName>
    <definedName name="VAS075_D_Epunktui6" localSheetId="5">'Forma 6'!$C$124</definedName>
    <definedName name="VAS075_D_Epunktui7" localSheetId="5">'Forma 6'!$C$125</definedName>
    <definedName name="VAS075_D_Epunktui8" localSheetId="5">'Forma 6'!$C$126</definedName>
    <definedName name="VAS075_D_Epunktui9" localSheetId="5">'Forma 6'!$C$127</definedName>
    <definedName name="VAS075_D_Irankiaimatavi2" localSheetId="5">'Forma 6'!$C$25</definedName>
    <definedName name="VAS075_D_Irankiaimatavi3" localSheetId="5">'Forma 6'!$C$48</definedName>
    <definedName name="VAS075_D_Irankiaimatavi4" localSheetId="5">'Forma 6'!$C$71</definedName>
    <definedName name="VAS075_D_Irankiaimatavi5" localSheetId="5">'Forma 6'!$C$110</definedName>
    <definedName name="VAS075_D_Irasyti1" localSheetId="5">'Forma 6'!$C$30</definedName>
    <definedName name="VAS075_D_Irasyti10" localSheetId="5">'Forma 6'!$C$115</definedName>
    <definedName name="VAS075_D_Irasyti11" localSheetId="5">'Forma 6'!$C$116</definedName>
    <definedName name="VAS075_D_Irasyti12" localSheetId="5">'Forma 6'!$C$117</definedName>
    <definedName name="VAS075_D_Irasyti2" localSheetId="5">'Forma 6'!$C$31</definedName>
    <definedName name="VAS075_D_Irasyti3" localSheetId="5">'Forma 6'!$C$32</definedName>
    <definedName name="VAS075_D_Irasyti4" localSheetId="5">'Forma 6'!$C$53</definedName>
    <definedName name="VAS075_D_Irasyti5" localSheetId="5">'Forma 6'!$C$54</definedName>
    <definedName name="VAS075_D_Irasyti6" localSheetId="5">'Forma 6'!$C$55</definedName>
    <definedName name="VAS075_D_Irasyti7" localSheetId="5">'Forma 6'!$C$76</definedName>
    <definedName name="VAS075_D_Irasyti8" localSheetId="5">'Forma 6'!$C$77</definedName>
    <definedName name="VAS075_D_Irasyti9" localSheetId="5">'Forma 6'!$C$78</definedName>
    <definedName name="VAS075_D_Keliaiaikstele2" localSheetId="5">'Forma 6'!$C$17</definedName>
    <definedName name="VAS075_D_Keliaiaikstele3" localSheetId="5">'Forma 6'!$C$40</definedName>
    <definedName name="VAS075_D_Keliaiaikstele4" localSheetId="5">'Forma 6'!$C$63</definedName>
    <definedName name="VAS075_D_Keliaiaikstele5" localSheetId="5">'Forma 6'!$C$103</definedName>
    <definedName name="VAS075_D_Kitairanga1" localSheetId="5">'Forma 6'!$C$107</definedName>
    <definedName name="VAS075_D_Kitareguliuoja1" localSheetId="5">'Forma 6'!$P$9</definedName>
    <definedName name="VAS075_D_Kitasilgalaiki1" localSheetId="5">'Forma 6'!$C$29</definedName>
    <definedName name="VAS075_D_Kitasilgalaiki2" localSheetId="5">'Forma 6'!$C$52</definedName>
    <definedName name="VAS075_D_Kitasilgalaiki3" localSheetId="5">'Forma 6'!$C$75</definedName>
    <definedName name="VAS075_D_Kitasilgalaiki4" localSheetId="5">'Forma 6'!$C$114</definedName>
    <definedName name="VAS075_D_Kitasnemateria2" localSheetId="5">'Forma 6'!$C$14</definedName>
    <definedName name="VAS075_D_Kitasnemateria3" localSheetId="5">'Forma 6'!$C$37</definedName>
    <definedName name="VAS075_D_Kitasnemateria4" localSheetId="5">'Forma 6'!$C$60</definedName>
    <definedName name="VAS075_D_Kitasnemateria5" localSheetId="5">'Forma 6'!$C$100</definedName>
    <definedName name="VAS075_D_Kitiirenginiai10" localSheetId="5">'Forma 6'!$C$108</definedName>
    <definedName name="VAS075_D_Kitiirenginiai3" localSheetId="5">'Forma 6'!$C$19</definedName>
    <definedName name="VAS075_D_Kitiirenginiai4" localSheetId="5">'Forma 6'!$C$23</definedName>
    <definedName name="VAS075_D_Kitiirenginiai5" localSheetId="5">'Forma 6'!$C$42</definedName>
    <definedName name="VAS075_D_Kitiirenginiai6" localSheetId="5">'Forma 6'!$C$46</definedName>
    <definedName name="VAS075_D_Kitiirenginiai7" localSheetId="5">'Forma 6'!$C$65</definedName>
    <definedName name="VAS075_D_Kitiirenginiai8" localSheetId="5">'Forma 6'!$C$69</definedName>
    <definedName name="VAS075_D_Kitiirenginiai9" localSheetId="5">'Forma 6'!$C$105</definedName>
    <definedName name="VAS075_D_Kitostransport2" localSheetId="5">'Forma 6'!$C$28</definedName>
    <definedName name="VAS075_D_Kitostransport3" localSheetId="5">'Forma 6'!$C$51</definedName>
    <definedName name="VAS075_D_Kitostransport4" localSheetId="5">'Forma 6'!$C$74</definedName>
    <definedName name="VAS075_D_Kitostransport5" localSheetId="5">'Forma 6'!$C$113</definedName>
    <definedName name="VAS075_D_Lengviejiautom2" localSheetId="5">'Forma 6'!$C$27</definedName>
    <definedName name="VAS075_D_Lengviejiautom3" localSheetId="5">'Forma 6'!$C$50</definedName>
    <definedName name="VAS075_D_Lengviejiautom4" localSheetId="5">'Forma 6'!$C$73</definedName>
    <definedName name="VAS075_D_Lengviejiautom5" localSheetId="5">'Forma 6'!$C$112</definedName>
    <definedName name="VAS075_D_Masinosiriranga2" localSheetId="5">'Forma 6'!$C$20</definedName>
    <definedName name="VAS075_D_Masinosiriranga3" localSheetId="5">'Forma 6'!$C$43</definedName>
    <definedName name="VAS075_D_Masinosiriranga4" localSheetId="5">'Forma 6'!$C$66</definedName>
    <definedName name="VAS075_D_Masinosiriranga5" localSheetId="5">'Forma 6'!$C$106</definedName>
    <definedName name="VAS075_D_Nematerialusis2" localSheetId="5">'Forma 6'!$C$11</definedName>
    <definedName name="VAS075_D_Nematerialusis3" localSheetId="5">'Forma 6'!$C$34</definedName>
    <definedName name="VAS075_D_Nematerialusis4" localSheetId="5">'Forma 6'!$C$57</definedName>
    <definedName name="VAS075_D_Nematerialusis5" localSheetId="5">'Forma 6'!$C$97</definedName>
    <definedName name="VAS075_D_Netiesiogiaipa1" localSheetId="5">'Forma 6'!$C$56</definedName>
    <definedName name="VAS075_D_Netiesiogiaipa2" localSheetId="5">'Forma 6'!$C$79</definedName>
    <definedName name="VAS075_D_Nuotekuirdumbl2" localSheetId="5">'Forma 6'!$C$22</definedName>
    <definedName name="VAS075_D_Nuotekuirdumbl3" localSheetId="5">'Forma 6'!$C$45</definedName>
    <definedName name="VAS075_D_Nuotekuirdumbl4" localSheetId="5">'Forma 6'!$C$68</definedName>
    <definedName name="VAS075_D_Paskirstomasil1" localSheetId="5">'Forma 6'!$C$10</definedName>
    <definedName name="VAS075_D_Pastataiadmini2" localSheetId="5">'Forma 6'!$C$16</definedName>
    <definedName name="VAS075_D_Pastataiadmini3" localSheetId="5">'Forma 6'!$C$39</definedName>
    <definedName name="VAS075_D_Pastataiadmini4" localSheetId="5">'Forma 6'!$C$62</definedName>
    <definedName name="VAS075_D_Pastataiadmini5" localSheetId="5">'Forma 6'!$C$102</definedName>
    <definedName name="VAS075_D_Pastataiirstat2" localSheetId="5">'Forma 6'!$C$15</definedName>
    <definedName name="VAS075_D_Pastataiirstat3" localSheetId="5">'Forma 6'!$C$38</definedName>
    <definedName name="VAS075_D_Pastataiirstat4" localSheetId="5">'Forma 6'!$C$61</definedName>
    <definedName name="VAS075_D_Pastataiirstat5" localSheetId="5">'Forma 6'!$C$101</definedName>
    <definedName name="VAS075_D_Specprogramine2" localSheetId="5">'Forma 6'!$C$13</definedName>
    <definedName name="VAS075_D_Specprogramine3" localSheetId="5">'Forma 6'!$C$36</definedName>
    <definedName name="VAS075_D_Specprogramine4" localSheetId="5">'Forma 6'!$C$59</definedName>
    <definedName name="VAS075_D_Specprogramine5" localSheetId="5">'Forma 6'!$C$99</definedName>
    <definedName name="VAS075_D_Standartinepro2" localSheetId="5">'Forma 6'!$C$12</definedName>
    <definedName name="VAS075_D_Standartinepro3" localSheetId="5">'Forma 6'!$C$35</definedName>
    <definedName name="VAS075_D_Standartinepro4" localSheetId="5">'Forma 6'!$C$58</definedName>
    <definedName name="VAS075_D_Standartinepro5" localSheetId="5">'Forma 6'!$C$98</definedName>
    <definedName name="VAS075_D_Tiesiogiaipask1" localSheetId="5">'Forma 6'!$C$33</definedName>
    <definedName name="VAS075_D_Transportoprie2" localSheetId="5">'Forma 6'!$C$26</definedName>
    <definedName name="VAS075_D_Transportoprie3" localSheetId="5">'Forma 6'!$C$49</definedName>
    <definedName name="VAS075_D_Transportoprie4" localSheetId="5">'Forma 6'!$C$72</definedName>
    <definedName name="VAS075_D_Transportoprie5" localSheetId="5">'Forma 6'!$C$111</definedName>
    <definedName name="VAS075_D_Vamzdynai2" localSheetId="5">'Forma 6'!$C$18</definedName>
    <definedName name="VAS075_D_Vamzdynai3" localSheetId="5">'Forma 6'!$C$41</definedName>
    <definedName name="VAS075_D_Vamzdynai4" localSheetId="5">'Forma 6'!$C$64</definedName>
    <definedName name="VAS075_D_Vamzdynai5" localSheetId="5">'Forma 6'!$C$104</definedName>
    <definedName name="VAS075_D_Vandenssiurbli2" localSheetId="5">'Forma 6'!$C$21</definedName>
    <definedName name="VAS075_D_Vandenssiurbli3" localSheetId="5">'Forma 6'!$C$44</definedName>
    <definedName name="VAS075_D_Vandenssiurbli4" localSheetId="5">'Forma 6'!$C$67</definedName>
    <definedName name="VAS075_D_Verslovienetui2" localSheetId="5">'Forma 6'!$C$134</definedName>
    <definedName name="VAS075_F_101IS" localSheetId="5">'Forma 6'!$D$115</definedName>
    <definedName name="VAS075_F_1031GeriamojoVandens" localSheetId="5">'Forma 6'!$F$115</definedName>
    <definedName name="VAS075_F_1032GeriamojoVandens" localSheetId="5">'Forma 6'!$G$115</definedName>
    <definedName name="VAS075_F_1033GeriamojoVandens" localSheetId="5">'Forma 6'!$H$115</definedName>
    <definedName name="VAS075_F_103IsViso" localSheetId="5">'Forma 6'!$E$115</definedName>
    <definedName name="VAS075_F_1041NuotekuSurinkimas" localSheetId="5">'Forma 6'!$J$115</definedName>
    <definedName name="VAS075_F_1042NuotekuValymas" localSheetId="5">'Forma 6'!$K$115</definedName>
    <definedName name="VAS075_F_1043NuotekuDumblo" localSheetId="5">'Forma 6'!$L$115</definedName>
    <definedName name="VAS075_F_104IsViso" localSheetId="5">'Forma 6'!$I$115</definedName>
    <definedName name="VAS075_F_105PavirsiniuNuoteku" localSheetId="5">'Forma 6'!$M$115</definedName>
    <definedName name="VAS075_F_106KitosReguliuojamosios" localSheetId="5">'Forma 6'!$N$115</definedName>
    <definedName name="VAS075_F_107KitosVeiklos" localSheetId="5">'Forma 6'!$Q$115</definedName>
    <definedName name="VAS075_F_111IS" localSheetId="5">'Forma 6'!$D$116</definedName>
    <definedName name="VAS075_F_1131GeriamojoVandens" localSheetId="5">'Forma 6'!$F$116</definedName>
    <definedName name="VAS075_F_1132GeriamojoVandens" localSheetId="5">'Forma 6'!$G$116</definedName>
    <definedName name="VAS075_F_1133GeriamojoVandens" localSheetId="5">'Forma 6'!$H$116</definedName>
    <definedName name="VAS075_F_113IsViso" localSheetId="5">'Forma 6'!$E$116</definedName>
    <definedName name="VAS075_F_1141NuotekuSurinkimas" localSheetId="5">'Forma 6'!$J$116</definedName>
    <definedName name="VAS075_F_1142NuotekuValymas" localSheetId="5">'Forma 6'!$K$116</definedName>
    <definedName name="VAS075_F_1143NuotekuDumblo" localSheetId="5">'Forma 6'!$L$116</definedName>
    <definedName name="VAS075_F_114IsViso" localSheetId="5">'Forma 6'!$I$116</definedName>
    <definedName name="VAS075_F_115PavirsiniuNuoteku" localSheetId="5">'Forma 6'!$M$116</definedName>
    <definedName name="VAS075_F_116KitosReguliuojamosios" localSheetId="5">'Forma 6'!$N$116</definedName>
    <definedName name="VAS075_F_117KitosVeiklos" localSheetId="5">'Forma 6'!$Q$116</definedName>
    <definedName name="VAS075_F_11IS" localSheetId="5">'Forma 6'!$D$30</definedName>
    <definedName name="VAS075_F_121IS" localSheetId="5">'Forma 6'!$D$117</definedName>
    <definedName name="VAS075_F_1231GeriamojoVandens" localSheetId="5">'Forma 6'!$F$117</definedName>
    <definedName name="VAS075_F_1232GeriamojoVandens" localSheetId="5">'Forma 6'!$G$117</definedName>
    <definedName name="VAS075_F_1233GeriamojoVandens" localSheetId="5">'Forma 6'!$H$117</definedName>
    <definedName name="VAS075_F_123IsViso" localSheetId="5">'Forma 6'!$E$117</definedName>
    <definedName name="VAS075_F_1241NuotekuSurinkimas" localSheetId="5">'Forma 6'!$J$117</definedName>
    <definedName name="VAS075_F_1242NuotekuValymas" localSheetId="5">'Forma 6'!$K$117</definedName>
    <definedName name="VAS075_F_1243NuotekuDumblo" localSheetId="5">'Forma 6'!$L$117</definedName>
    <definedName name="VAS075_F_124IsViso" localSheetId="5">'Forma 6'!$I$117</definedName>
    <definedName name="VAS075_F_125PavirsiniuNuoteku" localSheetId="5">'Forma 6'!$M$117</definedName>
    <definedName name="VAS075_F_126KitosReguliuojamosios" localSheetId="5">'Forma 6'!$N$117</definedName>
    <definedName name="VAS075_F_127KitosVeiklos" localSheetId="5">'Forma 6'!$Q$117</definedName>
    <definedName name="VAS075_F_131GeriamojoVandens" localSheetId="5">'Forma 6'!$F$30</definedName>
    <definedName name="VAS075_F_132GeriamojoVandens" localSheetId="5">'Forma 6'!$G$30</definedName>
    <definedName name="VAS075_F_133GeriamojoVandens" localSheetId="5">'Forma 6'!$H$30</definedName>
    <definedName name="VAS075_F_13IsViso" localSheetId="5">'Forma 6'!$E$30</definedName>
    <definedName name="VAS075_F_141NuotekuSurinkimas" localSheetId="5">'Forma 6'!$J$30</definedName>
    <definedName name="VAS075_F_142NuotekuValymas" localSheetId="5">'Forma 6'!$K$30</definedName>
    <definedName name="VAS075_F_143NuotekuDumblo" localSheetId="5">'Forma 6'!$L$30</definedName>
    <definedName name="VAS075_F_14IsViso" localSheetId="5">'Forma 6'!$I$30</definedName>
    <definedName name="VAS075_F_15PavirsiniuNuoteku" localSheetId="5">'Forma 6'!$M$30</definedName>
    <definedName name="VAS075_F_16KitosReguliuojamosios" localSheetId="5">'Forma 6'!$N$30</definedName>
    <definedName name="VAS075_F_17KitosVeiklos" localSheetId="5">'Forma 6'!$Q$30</definedName>
    <definedName name="VAS075_F_21IS" localSheetId="5">'Forma 6'!$D$31</definedName>
    <definedName name="VAS075_F_231GeriamojoVandens" localSheetId="5">'Forma 6'!$F$31</definedName>
    <definedName name="VAS075_F_232GeriamojoVandens" localSheetId="5">'Forma 6'!$G$31</definedName>
    <definedName name="VAS075_F_233GeriamojoVandens" localSheetId="5">'Forma 6'!$H$31</definedName>
    <definedName name="VAS075_F_23IsViso" localSheetId="5">'Forma 6'!$E$31</definedName>
    <definedName name="VAS075_F_241NuotekuSurinkimas" localSheetId="5">'Forma 6'!$J$31</definedName>
    <definedName name="VAS075_F_242NuotekuValymas" localSheetId="5">'Forma 6'!$K$31</definedName>
    <definedName name="VAS075_F_243NuotekuDumblo" localSheetId="5">'Forma 6'!$L$31</definedName>
    <definedName name="VAS075_F_24IsViso" localSheetId="5">'Forma 6'!$I$31</definedName>
    <definedName name="VAS075_F_25PavirsiniuNuoteku" localSheetId="5">'Forma 6'!$M$31</definedName>
    <definedName name="VAS075_F_26KitosReguliuojamosios" localSheetId="5">'Forma 6'!$N$31</definedName>
    <definedName name="VAS075_F_27KitosVeiklos" localSheetId="5">'Forma 6'!$Q$31</definedName>
    <definedName name="VAS075_F_31IS" localSheetId="5">'Forma 6'!$D$32</definedName>
    <definedName name="VAS075_F_331GeriamojoVandens" localSheetId="5">'Forma 6'!$F$32</definedName>
    <definedName name="VAS075_F_332GeriamojoVandens" localSheetId="5">'Forma 6'!$G$32</definedName>
    <definedName name="VAS075_F_333GeriamojoVandens" localSheetId="5">'Forma 6'!$H$32</definedName>
    <definedName name="VAS075_F_33IsViso" localSheetId="5">'Forma 6'!$E$32</definedName>
    <definedName name="VAS075_F_341NuotekuSurinkimas" localSheetId="5">'Forma 6'!$J$32</definedName>
    <definedName name="VAS075_F_342NuotekuValymas" localSheetId="5">'Forma 6'!$K$32</definedName>
    <definedName name="VAS075_F_343NuotekuDumblo" localSheetId="5">'Forma 6'!$L$32</definedName>
    <definedName name="VAS075_F_34IsViso" localSheetId="5">'Forma 6'!$I$32</definedName>
    <definedName name="VAS075_F_35PavirsiniuNuoteku" localSheetId="5">'Forma 6'!$M$32</definedName>
    <definedName name="VAS075_F_36KitosReguliuojamosios" localSheetId="5">'Forma 6'!$N$32</definedName>
    <definedName name="VAS075_F_37KitosVeiklos" localSheetId="5">'Forma 6'!$Q$32</definedName>
    <definedName name="VAS075_F_41IS" localSheetId="5">'Forma 6'!$D$53</definedName>
    <definedName name="VAS075_F_431GeriamojoVandens" localSheetId="5">'Forma 6'!$F$53</definedName>
    <definedName name="VAS075_F_432GeriamojoVandens" localSheetId="5">'Forma 6'!$G$53</definedName>
    <definedName name="VAS075_F_433GeriamojoVandens" localSheetId="5">'Forma 6'!$H$53</definedName>
    <definedName name="VAS075_F_43IsViso" localSheetId="5">'Forma 6'!$E$53</definedName>
    <definedName name="VAS075_F_441NuotekuSurinkimas" localSheetId="5">'Forma 6'!$J$53</definedName>
    <definedName name="VAS075_F_442NuotekuValymas" localSheetId="5">'Forma 6'!$K$53</definedName>
    <definedName name="VAS075_F_443NuotekuDumblo" localSheetId="5">'Forma 6'!$L$53</definedName>
    <definedName name="VAS075_F_44IsViso" localSheetId="5">'Forma 6'!$I$53</definedName>
    <definedName name="VAS075_F_45PavirsiniuNuoteku" localSheetId="5">'Forma 6'!$M$53</definedName>
    <definedName name="VAS075_F_46KitosReguliuojamosios" localSheetId="5">'Forma 6'!$N$53</definedName>
    <definedName name="VAS075_F_47KitosVeiklos" localSheetId="5">'Forma 6'!$Q$53</definedName>
    <definedName name="VAS075_F_51IS" localSheetId="5">'Forma 6'!$D$54</definedName>
    <definedName name="VAS075_F_531GeriamojoVandens" localSheetId="5">'Forma 6'!$F$54</definedName>
    <definedName name="VAS075_F_532GeriamojoVandens" localSheetId="5">'Forma 6'!$G$54</definedName>
    <definedName name="VAS075_F_533GeriamojoVandens" localSheetId="5">'Forma 6'!$H$54</definedName>
    <definedName name="VAS075_F_53IsViso" localSheetId="5">'Forma 6'!$E$54</definedName>
    <definedName name="VAS075_F_541NuotekuSurinkimas" localSheetId="5">'Forma 6'!$J$54</definedName>
    <definedName name="VAS075_F_542NuotekuValymas" localSheetId="5">'Forma 6'!$K$54</definedName>
    <definedName name="VAS075_F_543NuotekuDumblo" localSheetId="5">'Forma 6'!$L$54</definedName>
    <definedName name="VAS075_F_54IsViso" localSheetId="5">'Forma 6'!$I$54</definedName>
    <definedName name="VAS075_F_55PavirsiniuNuoteku" localSheetId="5">'Forma 6'!$M$54</definedName>
    <definedName name="VAS075_F_56KitosReguliuojamosios" localSheetId="5">'Forma 6'!$N$54</definedName>
    <definedName name="VAS075_F_57KitosVeiklos" localSheetId="5">'Forma 6'!$Q$54</definedName>
    <definedName name="VAS075_F_61IS" localSheetId="5">'Forma 6'!$D$55</definedName>
    <definedName name="VAS075_F_631GeriamojoVandens" localSheetId="5">'Forma 6'!$F$55</definedName>
    <definedName name="VAS075_F_632GeriamojoVandens" localSheetId="5">'Forma 6'!$G$55</definedName>
    <definedName name="VAS075_F_633GeriamojoVandens" localSheetId="5">'Forma 6'!$H$55</definedName>
    <definedName name="VAS075_F_63IsViso" localSheetId="5">'Forma 6'!$E$55</definedName>
    <definedName name="VAS075_F_641NuotekuSurinkimas" localSheetId="5">'Forma 6'!$J$55</definedName>
    <definedName name="VAS075_F_642NuotekuValymas" localSheetId="5">'Forma 6'!$K$55</definedName>
    <definedName name="VAS075_F_643NuotekuDumblo" localSheetId="5">'Forma 6'!$L$55</definedName>
    <definedName name="VAS075_F_64IsViso" localSheetId="5">'Forma 6'!$I$55</definedName>
    <definedName name="VAS075_F_65PavirsiniuNuoteku" localSheetId="5">'Forma 6'!$M$55</definedName>
    <definedName name="VAS075_F_66KitosReguliuojamosios" localSheetId="5">'Forma 6'!$N$55</definedName>
    <definedName name="VAS075_F_67KitosVeiklos" localSheetId="5">'Forma 6'!$Q$55</definedName>
    <definedName name="VAS075_F_71IS" localSheetId="5">'Forma 6'!$D$76</definedName>
    <definedName name="VAS075_F_731GeriamojoVandens" localSheetId="5">'Forma 6'!$F$76</definedName>
    <definedName name="VAS075_F_732GeriamojoVandens" localSheetId="5">'Forma 6'!$G$76</definedName>
    <definedName name="VAS075_F_733GeriamojoVandens" localSheetId="5">'Forma 6'!$H$76</definedName>
    <definedName name="VAS075_F_73IsViso" localSheetId="5">'Forma 6'!$E$76</definedName>
    <definedName name="VAS075_F_741NuotekuSurinkimas" localSheetId="5">'Forma 6'!$J$76</definedName>
    <definedName name="VAS075_F_742NuotekuValymas" localSheetId="5">'Forma 6'!$K$76</definedName>
    <definedName name="VAS075_F_743NuotekuDumblo" localSheetId="5">'Forma 6'!$L$76</definedName>
    <definedName name="VAS075_F_74IsViso" localSheetId="5">'Forma 6'!$I$76</definedName>
    <definedName name="VAS075_F_75PavirsiniuNuoteku" localSheetId="5">'Forma 6'!$M$76</definedName>
    <definedName name="VAS075_F_76KitosReguliuojamosios" localSheetId="5">'Forma 6'!$N$76</definedName>
    <definedName name="VAS075_F_77KitosVeiklos" localSheetId="5">'Forma 6'!$Q$76</definedName>
    <definedName name="VAS075_F_81IS" localSheetId="5">'Forma 6'!$D$77</definedName>
    <definedName name="VAS075_F_831GeriamojoVandens" localSheetId="5">'Forma 6'!$F$77</definedName>
    <definedName name="VAS075_F_832GeriamojoVandens" localSheetId="5">'Forma 6'!$G$77</definedName>
    <definedName name="VAS075_F_833GeriamojoVandens" localSheetId="5">'Forma 6'!$H$77</definedName>
    <definedName name="VAS075_F_83IsViso" localSheetId="5">'Forma 6'!$E$77</definedName>
    <definedName name="VAS075_F_841NuotekuSurinkimas" localSheetId="5">'Forma 6'!$J$77</definedName>
    <definedName name="VAS075_F_842NuotekuValymas" localSheetId="5">'Forma 6'!$K$77</definedName>
    <definedName name="VAS075_F_843NuotekuDumblo" localSheetId="5">'Forma 6'!$L$77</definedName>
    <definedName name="VAS075_F_84IsViso" localSheetId="5">'Forma 6'!$I$77</definedName>
    <definedName name="VAS075_F_85PavirsiniuNuoteku" localSheetId="5">'Forma 6'!$M$77</definedName>
    <definedName name="VAS075_F_86KitosReguliuojamosios" localSheetId="5">'Forma 6'!$N$77</definedName>
    <definedName name="VAS075_F_87KitosVeiklos" localSheetId="5">'Forma 6'!$Q$77</definedName>
    <definedName name="VAS075_F_91IS" localSheetId="5">'Forma 6'!$D$78</definedName>
    <definedName name="VAS075_F_931GeriamojoVandens" localSheetId="5">'Forma 6'!$F$78</definedName>
    <definedName name="VAS075_F_932GeriamojoVandens" localSheetId="5">'Forma 6'!$G$78</definedName>
    <definedName name="VAS075_F_933GeriamojoVandens" localSheetId="5">'Forma 6'!$H$78</definedName>
    <definedName name="VAS075_F_93IsViso" localSheetId="5">'Forma 6'!$E$78</definedName>
    <definedName name="VAS075_F_941NuotekuSurinkimas" localSheetId="5">'Forma 6'!$J$78</definedName>
    <definedName name="VAS075_F_942NuotekuValymas" localSheetId="5">'Forma 6'!$K$78</definedName>
    <definedName name="VAS075_F_943NuotekuDumblo" localSheetId="5">'Forma 6'!$L$78</definedName>
    <definedName name="VAS075_F_94IsViso" localSheetId="5">'Forma 6'!$I$78</definedName>
    <definedName name="VAS075_F_95PavirsiniuNuoteku" localSheetId="5">'Forma 6'!$M$78</definedName>
    <definedName name="VAS075_F_96KitosReguliuojamosios" localSheetId="5">'Forma 6'!$N$78</definedName>
    <definedName name="VAS075_F_97KitosVeiklos" localSheetId="5">'Forma 6'!$Q$78</definedName>
    <definedName name="VAS075_F_Apskaitospriet21IS" localSheetId="5">'Forma 6'!$D$24</definedName>
    <definedName name="VAS075_F_Apskaitospriet231GeriamojoVandens" localSheetId="5">'Forma 6'!$F$24</definedName>
    <definedName name="VAS075_F_Apskaitospriet232GeriamojoVandens" localSheetId="5">'Forma 6'!$G$24</definedName>
    <definedName name="VAS075_F_Apskaitospriet233GeriamojoVandens" localSheetId="5">'Forma 6'!$H$24</definedName>
    <definedName name="VAS075_F_Apskaitospriet23IsViso" localSheetId="5">'Forma 6'!$E$24</definedName>
    <definedName name="VAS075_F_Apskaitospriet241NuotekuSurinkimas" localSheetId="5">'Forma 6'!$J$24</definedName>
    <definedName name="VAS075_F_Apskaitospriet242NuotekuValymas" localSheetId="5">'Forma 6'!$K$24</definedName>
    <definedName name="VAS075_F_Apskaitospriet243NuotekuDumblo" localSheetId="5">'Forma 6'!$L$24</definedName>
    <definedName name="VAS075_F_Apskaitospriet24IsViso" localSheetId="5">'Forma 6'!$I$24</definedName>
    <definedName name="VAS075_F_Apskaitospriet25PavirsiniuNuoteku" localSheetId="5">'Forma 6'!$M$24</definedName>
    <definedName name="VAS075_F_Apskaitospriet26KitosReguliuojamosios" localSheetId="5">'Forma 6'!$N$24</definedName>
    <definedName name="VAS075_F_Apskaitospriet27KitosVeiklos" localSheetId="5">'Forma 6'!$Q$24</definedName>
    <definedName name="VAS075_F_Apskaitospriet2Apskaitosveikla1" localSheetId="5">'Forma 6'!$O$24</definedName>
    <definedName name="VAS075_F_Apskaitospriet2Kitareguliuoja1" localSheetId="5">'Forma 6'!$P$24</definedName>
    <definedName name="VAS075_F_Apskaitospriet31IS" localSheetId="5">'Forma 6'!$D$47</definedName>
    <definedName name="VAS075_F_Apskaitospriet331GeriamojoVandens" localSheetId="5">'Forma 6'!$F$47</definedName>
    <definedName name="VAS075_F_Apskaitospriet332GeriamojoVandens" localSheetId="5">'Forma 6'!$G$47</definedName>
    <definedName name="VAS075_F_Apskaitospriet333GeriamojoVandens" localSheetId="5">'Forma 6'!$H$47</definedName>
    <definedName name="VAS075_F_Apskaitospriet33IsViso" localSheetId="5">'Forma 6'!$E$47</definedName>
    <definedName name="VAS075_F_Apskaitospriet341NuotekuSurinkimas" localSheetId="5">'Forma 6'!$J$47</definedName>
    <definedName name="VAS075_F_Apskaitospriet342NuotekuValymas" localSheetId="5">'Forma 6'!$K$47</definedName>
    <definedName name="VAS075_F_Apskaitospriet343NuotekuDumblo" localSheetId="5">'Forma 6'!$L$47</definedName>
    <definedName name="VAS075_F_Apskaitospriet34IsViso" localSheetId="5">'Forma 6'!$I$47</definedName>
    <definedName name="VAS075_F_Apskaitospriet35PavirsiniuNuoteku" localSheetId="5">'Forma 6'!$M$47</definedName>
    <definedName name="VAS075_F_Apskaitospriet36KitosReguliuojamosios" localSheetId="5">'Forma 6'!$N$47</definedName>
    <definedName name="VAS075_F_Apskaitospriet37KitosVeiklos" localSheetId="5">'Forma 6'!$Q$47</definedName>
    <definedName name="VAS075_F_Apskaitospriet3Apskaitosveikla1" localSheetId="5">'Forma 6'!$O$47</definedName>
    <definedName name="VAS075_F_Apskaitospriet3Kitareguliuoja1" localSheetId="5">'Forma 6'!$P$47</definedName>
    <definedName name="VAS075_F_Apskaitospriet41IS" localSheetId="5">'Forma 6'!$D$70</definedName>
    <definedName name="VAS075_F_Apskaitospriet431GeriamojoVandens" localSheetId="5">'Forma 6'!$F$70</definedName>
    <definedName name="VAS075_F_Apskaitospriet432GeriamojoVandens" localSheetId="5">'Forma 6'!$G$70</definedName>
    <definedName name="VAS075_F_Apskaitospriet433GeriamojoVandens" localSheetId="5">'Forma 6'!$H$70</definedName>
    <definedName name="VAS075_F_Apskaitospriet43IsViso" localSheetId="5">'Forma 6'!$E$70</definedName>
    <definedName name="VAS075_F_Apskaitospriet441NuotekuSurinkimas" localSheetId="5">'Forma 6'!$J$70</definedName>
    <definedName name="VAS075_F_Apskaitospriet442NuotekuValymas" localSheetId="5">'Forma 6'!$K$70</definedName>
    <definedName name="VAS075_F_Apskaitospriet443NuotekuDumblo" localSheetId="5">'Forma 6'!$L$70</definedName>
    <definedName name="VAS075_F_Apskaitospriet44IsViso" localSheetId="5">'Forma 6'!$I$70</definedName>
    <definedName name="VAS075_F_Apskaitospriet45PavirsiniuNuoteku" localSheetId="5">'Forma 6'!$M$70</definedName>
    <definedName name="VAS075_F_Apskaitospriet46KitosReguliuojamosios" localSheetId="5">'Forma 6'!$N$70</definedName>
    <definedName name="VAS075_F_Apskaitospriet47KitosVeiklos" localSheetId="5">'Forma 6'!$Q$70</definedName>
    <definedName name="VAS075_F_Apskaitospriet4Apskaitosveikla1" localSheetId="5">'Forma 6'!$O$70</definedName>
    <definedName name="VAS075_F_Apskaitospriet4Kitareguliuoja1" localSheetId="5">'Forma 6'!$P$70</definedName>
    <definedName name="VAS075_F_Apskaitospriet51IS" localSheetId="5">'Forma 6'!$D$109</definedName>
    <definedName name="VAS075_F_Apskaitospriet531GeriamojoVandens" localSheetId="5">'Forma 6'!$F$109</definedName>
    <definedName name="VAS075_F_Apskaitospriet532GeriamojoVandens" localSheetId="5">'Forma 6'!$G$109</definedName>
    <definedName name="VAS075_F_Apskaitospriet533GeriamojoVandens" localSheetId="5">'Forma 6'!$H$109</definedName>
    <definedName name="VAS075_F_Apskaitospriet53IsViso" localSheetId="5">'Forma 6'!$E$109</definedName>
    <definedName name="VAS075_F_Apskaitospriet541NuotekuSurinkimas" localSheetId="5">'Forma 6'!$J$109</definedName>
    <definedName name="VAS075_F_Apskaitospriet542NuotekuValymas" localSheetId="5">'Forma 6'!$K$109</definedName>
    <definedName name="VAS075_F_Apskaitospriet543NuotekuDumblo" localSheetId="5">'Forma 6'!$L$109</definedName>
    <definedName name="VAS075_F_Apskaitospriet54IsViso" localSheetId="5">'Forma 6'!$I$109</definedName>
    <definedName name="VAS075_F_Apskaitospriet55PavirsiniuNuoteku" localSheetId="5">'Forma 6'!$M$109</definedName>
    <definedName name="VAS075_F_Apskaitospriet56KitosReguliuojamosios" localSheetId="5">'Forma 6'!$N$109</definedName>
    <definedName name="VAS075_F_Apskaitospriet57KitosVeiklos" localSheetId="5">'Forma 6'!$Q$109</definedName>
    <definedName name="VAS075_F_Apskaitospriet5Apskaitosveikla1" localSheetId="5">'Forma 6'!$O$109</definedName>
    <definedName name="VAS075_F_Apskaitospriet5Kitareguliuoja1" localSheetId="5">'Forma 6'!$P$109</definedName>
    <definedName name="VAS075_F_Bendraipaskirs11IS" localSheetId="5">'Forma 6'!$D$96</definedName>
    <definedName name="VAS075_F_Bendraipaskirs131GeriamojoVandens" localSheetId="5">'Forma 6'!$F$96</definedName>
    <definedName name="VAS075_F_Bendraipaskirs132GeriamojoVandens" localSheetId="5">'Forma 6'!$G$96</definedName>
    <definedName name="VAS075_F_Bendraipaskirs133GeriamojoVandens" localSheetId="5">'Forma 6'!$H$96</definedName>
    <definedName name="VAS075_F_Bendraipaskirs13IsViso" localSheetId="5">'Forma 6'!$E$96</definedName>
    <definedName name="VAS075_F_Bendraipaskirs141NuotekuSurinkimas" localSheetId="5">'Forma 6'!$J$96</definedName>
    <definedName name="VAS075_F_Bendraipaskirs142NuotekuValymas" localSheetId="5">'Forma 6'!$K$96</definedName>
    <definedName name="VAS075_F_Bendraipaskirs143NuotekuDumblo" localSheetId="5">'Forma 6'!$L$96</definedName>
    <definedName name="VAS075_F_Bendraipaskirs14IsViso" localSheetId="5">'Forma 6'!$I$96</definedName>
    <definedName name="VAS075_F_Bendraipaskirs15PavirsiniuNuoteku" localSheetId="5">'Forma 6'!$M$96</definedName>
    <definedName name="VAS075_F_Bendraipaskirs16KitosReguliuojamosios" localSheetId="5">'Forma 6'!$N$96</definedName>
    <definedName name="VAS075_F_Bendraipaskirs17KitosVeiklos" localSheetId="5">'Forma 6'!$Q$96</definedName>
    <definedName name="VAS075_F_Bendraipaskirs1Apskaitosveikla1" localSheetId="5">'Forma 6'!$O$96</definedName>
    <definedName name="VAS075_F_Bendraipaskirs1Kitareguliuoja1" localSheetId="5">'Forma 6'!$P$96</definedName>
    <definedName name="VAS075_F_Cpunktui101IS" localSheetId="5">'Forma 6'!$D$81</definedName>
    <definedName name="VAS075_F_Cpunktui1031GeriamojoVandens" localSheetId="5">'Forma 6'!$F$81</definedName>
    <definedName name="VAS075_F_Cpunktui1032GeriamojoVandens" localSheetId="5">'Forma 6'!$G$81</definedName>
    <definedName name="VAS075_F_Cpunktui1033GeriamojoVandens" localSheetId="5">'Forma 6'!$H$81</definedName>
    <definedName name="VAS075_F_Cpunktui103IsViso" localSheetId="5">'Forma 6'!$E$81</definedName>
    <definedName name="VAS075_F_Cpunktui1041NuotekuSurinkimas" localSheetId="5">'Forma 6'!$J$81</definedName>
    <definedName name="VAS075_F_Cpunktui1042NuotekuValymas" localSheetId="5">'Forma 6'!$K$81</definedName>
    <definedName name="VAS075_F_Cpunktui1043NuotekuDumblo" localSheetId="5">'Forma 6'!$L$81</definedName>
    <definedName name="VAS075_F_Cpunktui104IsViso" localSheetId="5">'Forma 6'!$I$81</definedName>
    <definedName name="VAS075_F_Cpunktui105PavirsiniuNuoteku" localSheetId="5">'Forma 6'!$M$81</definedName>
    <definedName name="VAS075_F_Cpunktui106KitosReguliuojamosios" localSheetId="5">'Forma 6'!$N$81</definedName>
    <definedName name="VAS075_F_Cpunktui107KitosVeiklos" localSheetId="5">'Forma 6'!$Q$81</definedName>
    <definedName name="VAS075_F_Cpunktui10Apskaitosveikla1" localSheetId="5">'Forma 6'!$O$81</definedName>
    <definedName name="VAS075_F_Cpunktui10Kitareguliuoja1" localSheetId="5">'Forma 6'!$P$81</definedName>
    <definedName name="VAS075_F_Cpunktui111IS" localSheetId="5">'Forma 6'!$D$82</definedName>
    <definedName name="VAS075_F_Cpunktui1131GeriamojoVandens" localSheetId="5">'Forma 6'!$F$82</definedName>
    <definedName name="VAS075_F_Cpunktui1132GeriamojoVandens" localSheetId="5">'Forma 6'!$G$82</definedName>
    <definedName name="VAS075_F_Cpunktui1133GeriamojoVandens" localSheetId="5">'Forma 6'!$H$82</definedName>
    <definedName name="VAS075_F_Cpunktui113IsViso" localSheetId="5">'Forma 6'!$E$82</definedName>
    <definedName name="VAS075_F_Cpunktui1141NuotekuSurinkimas" localSheetId="5">'Forma 6'!$J$82</definedName>
    <definedName name="VAS075_F_Cpunktui1142NuotekuValymas" localSheetId="5">'Forma 6'!$K$82</definedName>
    <definedName name="VAS075_F_Cpunktui1143NuotekuDumblo" localSheetId="5">'Forma 6'!$L$82</definedName>
    <definedName name="VAS075_F_Cpunktui114IsViso" localSheetId="5">'Forma 6'!$I$82</definedName>
    <definedName name="VAS075_F_Cpunktui115PavirsiniuNuoteku" localSheetId="5">'Forma 6'!$M$82</definedName>
    <definedName name="VAS075_F_Cpunktui116KitosReguliuojamosios" localSheetId="5">'Forma 6'!$N$82</definedName>
    <definedName name="VAS075_F_Cpunktui117KitosVeiklos" localSheetId="5">'Forma 6'!$Q$82</definedName>
    <definedName name="VAS075_F_Cpunktui11Apskaitosveikla1" localSheetId="5">'Forma 6'!$O$82</definedName>
    <definedName name="VAS075_F_Cpunktui11Kitareguliuoja1" localSheetId="5">'Forma 6'!$P$82</definedName>
    <definedName name="VAS075_F_Cpunktui121IS" localSheetId="5">'Forma 6'!$D$83</definedName>
    <definedName name="VAS075_F_Cpunktui1231GeriamojoVandens" localSheetId="5">'Forma 6'!$F$83</definedName>
    <definedName name="VAS075_F_Cpunktui1232GeriamojoVandens" localSheetId="5">'Forma 6'!$G$83</definedName>
    <definedName name="VAS075_F_Cpunktui1233GeriamojoVandens" localSheetId="5">'Forma 6'!$H$83</definedName>
    <definedName name="VAS075_F_Cpunktui123IsViso" localSheetId="5">'Forma 6'!$E$83</definedName>
    <definedName name="VAS075_F_Cpunktui1241NuotekuSurinkimas" localSheetId="5">'Forma 6'!$J$83</definedName>
    <definedName name="VAS075_F_Cpunktui1242NuotekuValymas" localSheetId="5">'Forma 6'!$K$83</definedName>
    <definedName name="VAS075_F_Cpunktui1243NuotekuDumblo" localSheetId="5">'Forma 6'!$L$83</definedName>
    <definedName name="VAS075_F_Cpunktui124IsViso" localSheetId="5">'Forma 6'!$I$83</definedName>
    <definedName name="VAS075_F_Cpunktui125PavirsiniuNuoteku" localSheetId="5">'Forma 6'!$M$83</definedName>
    <definedName name="VAS075_F_Cpunktui126KitosReguliuojamosios" localSheetId="5">'Forma 6'!$N$83</definedName>
    <definedName name="VAS075_F_Cpunktui127KitosVeiklos" localSheetId="5">'Forma 6'!$Q$83</definedName>
    <definedName name="VAS075_F_Cpunktui12Apskaitosveikla1" localSheetId="5">'Forma 6'!$O$83</definedName>
    <definedName name="VAS075_F_Cpunktui12Kitareguliuoja1" localSheetId="5">'Forma 6'!$P$83</definedName>
    <definedName name="VAS075_F_Cpunktui131IS" localSheetId="5">'Forma 6'!$D$84</definedName>
    <definedName name="VAS075_F_Cpunktui1331GeriamojoVandens" localSheetId="5">'Forma 6'!$F$84</definedName>
    <definedName name="VAS075_F_Cpunktui1332GeriamojoVandens" localSheetId="5">'Forma 6'!$G$84</definedName>
    <definedName name="VAS075_F_Cpunktui1333GeriamojoVandens" localSheetId="5">'Forma 6'!$H$84</definedName>
    <definedName name="VAS075_F_Cpunktui133IsViso" localSheetId="5">'Forma 6'!$E$84</definedName>
    <definedName name="VAS075_F_Cpunktui1341NuotekuSurinkimas" localSheetId="5">'Forma 6'!$J$84</definedName>
    <definedName name="VAS075_F_Cpunktui1342NuotekuValymas" localSheetId="5">'Forma 6'!$K$84</definedName>
    <definedName name="VAS075_F_Cpunktui1343NuotekuDumblo" localSheetId="5">'Forma 6'!$L$84</definedName>
    <definedName name="VAS075_F_Cpunktui134IsViso" localSheetId="5">'Forma 6'!$I$84</definedName>
    <definedName name="VAS075_F_Cpunktui135PavirsiniuNuoteku" localSheetId="5">'Forma 6'!$M$84</definedName>
    <definedName name="VAS075_F_Cpunktui136KitosReguliuojamosios" localSheetId="5">'Forma 6'!$N$84</definedName>
    <definedName name="VAS075_F_Cpunktui137KitosVeiklos" localSheetId="5">'Forma 6'!$Q$84</definedName>
    <definedName name="VAS075_F_Cpunktui13Apskaitosveikla1" localSheetId="5">'Forma 6'!$O$84</definedName>
    <definedName name="VAS075_F_Cpunktui13Kitareguliuoja1" localSheetId="5">'Forma 6'!$P$84</definedName>
    <definedName name="VAS075_F_Cpunktui141IS" localSheetId="5">'Forma 6'!$D$85</definedName>
    <definedName name="VAS075_F_Cpunktui1431GeriamojoVandens" localSheetId="5">'Forma 6'!$F$85</definedName>
    <definedName name="VAS075_F_Cpunktui1432GeriamojoVandens" localSheetId="5">'Forma 6'!$G$85</definedName>
    <definedName name="VAS075_F_Cpunktui1433GeriamojoVandens" localSheetId="5">'Forma 6'!$H$85</definedName>
    <definedName name="VAS075_F_Cpunktui143IsViso" localSheetId="5">'Forma 6'!$E$85</definedName>
    <definedName name="VAS075_F_Cpunktui1441NuotekuSurinkimas" localSheetId="5">'Forma 6'!$J$85</definedName>
    <definedName name="VAS075_F_Cpunktui1442NuotekuValymas" localSheetId="5">'Forma 6'!$K$85</definedName>
    <definedName name="VAS075_F_Cpunktui1443NuotekuDumblo" localSheetId="5">'Forma 6'!$L$85</definedName>
    <definedName name="VAS075_F_Cpunktui144IsViso" localSheetId="5">'Forma 6'!$I$85</definedName>
    <definedName name="VAS075_F_Cpunktui145PavirsiniuNuoteku" localSheetId="5">'Forma 6'!$M$85</definedName>
    <definedName name="VAS075_F_Cpunktui146KitosReguliuojamosios" localSheetId="5">'Forma 6'!$N$85</definedName>
    <definedName name="VAS075_F_Cpunktui147KitosVeiklos" localSheetId="5">'Forma 6'!$Q$85</definedName>
    <definedName name="VAS075_F_Cpunktui14Apskaitosveikla1" localSheetId="5">'Forma 6'!$O$85</definedName>
    <definedName name="VAS075_F_Cpunktui14Kitareguliuoja1" localSheetId="5">'Forma 6'!$P$85</definedName>
    <definedName name="VAS075_F_Cpunktui151IS" localSheetId="5">'Forma 6'!$D$86</definedName>
    <definedName name="VAS075_F_Cpunktui1531GeriamojoVandens" localSheetId="5">'Forma 6'!$F$86</definedName>
    <definedName name="VAS075_F_Cpunktui1532GeriamojoVandens" localSheetId="5">'Forma 6'!$G$86</definedName>
    <definedName name="VAS075_F_Cpunktui1533GeriamojoVandens" localSheetId="5">'Forma 6'!$H$86</definedName>
    <definedName name="VAS075_F_Cpunktui153IsViso" localSheetId="5">'Forma 6'!$E$86</definedName>
    <definedName name="VAS075_F_Cpunktui1541NuotekuSurinkimas" localSheetId="5">'Forma 6'!$J$86</definedName>
    <definedName name="VAS075_F_Cpunktui1542NuotekuValymas" localSheetId="5">'Forma 6'!$K$86</definedName>
    <definedName name="VAS075_F_Cpunktui1543NuotekuDumblo" localSheetId="5">'Forma 6'!$L$86</definedName>
    <definedName name="VAS075_F_Cpunktui154IsViso" localSheetId="5">'Forma 6'!$I$86</definedName>
    <definedName name="VAS075_F_Cpunktui155PavirsiniuNuoteku" localSheetId="5">'Forma 6'!$M$86</definedName>
    <definedName name="VAS075_F_Cpunktui156KitosReguliuojamosios" localSheetId="5">'Forma 6'!$N$86</definedName>
    <definedName name="VAS075_F_Cpunktui157KitosVeiklos" localSheetId="5">'Forma 6'!$Q$86</definedName>
    <definedName name="VAS075_F_Cpunktui15Apskaitosveikla1" localSheetId="5">'Forma 6'!$O$86</definedName>
    <definedName name="VAS075_F_Cpunktui15Kitareguliuoja1" localSheetId="5">'Forma 6'!$P$86</definedName>
    <definedName name="VAS075_F_Cpunktui161IS" localSheetId="5">'Forma 6'!$D$87</definedName>
    <definedName name="VAS075_F_Cpunktui1631GeriamojoVandens" localSheetId="5">'Forma 6'!$F$87</definedName>
    <definedName name="VAS075_F_Cpunktui1632GeriamojoVandens" localSheetId="5">'Forma 6'!$G$87</definedName>
    <definedName name="VAS075_F_Cpunktui1633GeriamojoVandens" localSheetId="5">'Forma 6'!$H$87</definedName>
    <definedName name="VAS075_F_Cpunktui163IsViso" localSheetId="5">'Forma 6'!$E$87</definedName>
    <definedName name="VAS075_F_Cpunktui1641NuotekuSurinkimas" localSheetId="5">'Forma 6'!$J$87</definedName>
    <definedName name="VAS075_F_Cpunktui1642NuotekuValymas" localSheetId="5">'Forma 6'!$K$87</definedName>
    <definedName name="VAS075_F_Cpunktui1643NuotekuDumblo" localSheetId="5">'Forma 6'!$L$87</definedName>
    <definedName name="VAS075_F_Cpunktui164IsViso" localSheetId="5">'Forma 6'!$I$87</definedName>
    <definedName name="VAS075_F_Cpunktui165PavirsiniuNuoteku" localSheetId="5">'Forma 6'!$M$87</definedName>
    <definedName name="VAS075_F_Cpunktui166KitosReguliuojamosios" localSheetId="5">'Forma 6'!$N$87</definedName>
    <definedName name="VAS075_F_Cpunktui167KitosVeiklos" localSheetId="5">'Forma 6'!$Q$87</definedName>
    <definedName name="VAS075_F_Cpunktui16Apskaitosveikla1" localSheetId="5">'Forma 6'!$O$87</definedName>
    <definedName name="VAS075_F_Cpunktui16Kitareguliuoja1" localSheetId="5">'Forma 6'!$P$87</definedName>
    <definedName name="VAS075_F_Cpunktui171IS" localSheetId="5">'Forma 6'!$D$88</definedName>
    <definedName name="VAS075_F_Cpunktui1731GeriamojoVandens" localSheetId="5">'Forma 6'!$F$88</definedName>
    <definedName name="VAS075_F_Cpunktui1732GeriamojoVandens" localSheetId="5">'Forma 6'!$G$88</definedName>
    <definedName name="VAS075_F_Cpunktui1733GeriamojoVandens" localSheetId="5">'Forma 6'!$H$88</definedName>
    <definedName name="VAS075_F_Cpunktui173IsViso" localSheetId="5">'Forma 6'!$E$88</definedName>
    <definedName name="VAS075_F_Cpunktui1741NuotekuSurinkimas" localSheetId="5">'Forma 6'!$J$88</definedName>
    <definedName name="VAS075_F_Cpunktui1742NuotekuValymas" localSheetId="5">'Forma 6'!$K$88</definedName>
    <definedName name="VAS075_F_Cpunktui1743NuotekuDumblo" localSheetId="5">'Forma 6'!$L$88</definedName>
    <definedName name="VAS075_F_Cpunktui174IsViso" localSheetId="5">'Forma 6'!$I$88</definedName>
    <definedName name="VAS075_F_Cpunktui175PavirsiniuNuoteku" localSheetId="5">'Forma 6'!$M$88</definedName>
    <definedName name="VAS075_F_Cpunktui176KitosReguliuojamosios" localSheetId="5">'Forma 6'!$N$88</definedName>
    <definedName name="VAS075_F_Cpunktui177KitosVeiklos" localSheetId="5">'Forma 6'!$Q$88</definedName>
    <definedName name="VAS075_F_Cpunktui17Apskaitosveikla1" localSheetId="5">'Forma 6'!$O$88</definedName>
    <definedName name="VAS075_F_Cpunktui17Kitareguliuoja1" localSheetId="5">'Forma 6'!$P$88</definedName>
    <definedName name="VAS075_F_Cpunktui181IS" localSheetId="5">'Forma 6'!$D$89</definedName>
    <definedName name="VAS075_F_Cpunktui1831GeriamojoVandens" localSheetId="5">'Forma 6'!$F$89</definedName>
    <definedName name="VAS075_F_Cpunktui1832GeriamojoVandens" localSheetId="5">'Forma 6'!$G$89</definedName>
    <definedName name="VAS075_F_Cpunktui1833GeriamojoVandens" localSheetId="5">'Forma 6'!$H$89</definedName>
    <definedName name="VAS075_F_Cpunktui183IsViso" localSheetId="5">'Forma 6'!$E$89</definedName>
    <definedName name="VAS075_F_Cpunktui1841NuotekuSurinkimas" localSheetId="5">'Forma 6'!$J$89</definedName>
    <definedName name="VAS075_F_Cpunktui1842NuotekuValymas" localSheetId="5">'Forma 6'!$K$89</definedName>
    <definedName name="VAS075_F_Cpunktui1843NuotekuDumblo" localSheetId="5">'Forma 6'!$L$89</definedName>
    <definedName name="VAS075_F_Cpunktui184IsViso" localSheetId="5">'Forma 6'!$I$89</definedName>
    <definedName name="VAS075_F_Cpunktui185PavirsiniuNuoteku" localSheetId="5">'Forma 6'!$M$89</definedName>
    <definedName name="VAS075_F_Cpunktui186KitosReguliuojamosios" localSheetId="5">'Forma 6'!$N$89</definedName>
    <definedName name="VAS075_F_Cpunktui187KitosVeiklos" localSheetId="5">'Forma 6'!$Q$89</definedName>
    <definedName name="VAS075_F_Cpunktui18Apskaitosveikla1" localSheetId="5">'Forma 6'!$O$89</definedName>
    <definedName name="VAS075_F_Cpunktui18Kitareguliuoja1" localSheetId="5">'Forma 6'!$P$89</definedName>
    <definedName name="VAS075_F_Cpunktui191IS" localSheetId="5">'Forma 6'!$D$90</definedName>
    <definedName name="VAS075_F_Cpunktui1931GeriamojoVandens" localSheetId="5">'Forma 6'!$F$90</definedName>
    <definedName name="VAS075_F_Cpunktui1932GeriamojoVandens" localSheetId="5">'Forma 6'!$G$90</definedName>
    <definedName name="VAS075_F_Cpunktui1933GeriamojoVandens" localSheetId="5">'Forma 6'!$H$90</definedName>
    <definedName name="VAS075_F_Cpunktui193IsViso" localSheetId="5">'Forma 6'!$E$90</definedName>
    <definedName name="VAS075_F_Cpunktui1941NuotekuSurinkimas" localSheetId="5">'Forma 6'!$J$90</definedName>
    <definedName name="VAS075_F_Cpunktui1942NuotekuValymas" localSheetId="5">'Forma 6'!$K$90</definedName>
    <definedName name="VAS075_F_Cpunktui1943NuotekuDumblo" localSheetId="5">'Forma 6'!$L$90</definedName>
    <definedName name="VAS075_F_Cpunktui194IsViso" localSheetId="5">'Forma 6'!$I$90</definedName>
    <definedName name="VAS075_F_Cpunktui195PavirsiniuNuoteku" localSheetId="5">'Forma 6'!$M$90</definedName>
    <definedName name="VAS075_F_Cpunktui196KitosReguliuojamosios" localSheetId="5">'Forma 6'!$N$90</definedName>
    <definedName name="VAS075_F_Cpunktui197KitosVeiklos" localSheetId="5">'Forma 6'!$Q$90</definedName>
    <definedName name="VAS075_F_Cpunktui19Apskaitosveikla1" localSheetId="5">'Forma 6'!$O$90</definedName>
    <definedName name="VAS075_F_Cpunktui19Kitareguliuoja1" localSheetId="5">'Forma 6'!$P$90</definedName>
    <definedName name="VAS075_F_Cpunktui201IS" localSheetId="5">'Forma 6'!$D$91</definedName>
    <definedName name="VAS075_F_Cpunktui2031GeriamojoVandens" localSheetId="5">'Forma 6'!$F$91</definedName>
    <definedName name="VAS075_F_Cpunktui2032GeriamojoVandens" localSheetId="5">'Forma 6'!$G$91</definedName>
    <definedName name="VAS075_F_Cpunktui2033GeriamojoVandens" localSheetId="5">'Forma 6'!$H$91</definedName>
    <definedName name="VAS075_F_Cpunktui203IsViso" localSheetId="5">'Forma 6'!$E$91</definedName>
    <definedName name="VAS075_F_Cpunktui2041NuotekuSurinkimas" localSheetId="5">'Forma 6'!$J$91</definedName>
    <definedName name="VAS075_F_Cpunktui2042NuotekuValymas" localSheetId="5">'Forma 6'!$K$91</definedName>
    <definedName name="VAS075_F_Cpunktui2043NuotekuDumblo" localSheetId="5">'Forma 6'!$L$91</definedName>
    <definedName name="VAS075_F_Cpunktui204IsViso" localSheetId="5">'Forma 6'!$I$91</definedName>
    <definedName name="VAS075_F_Cpunktui205PavirsiniuNuoteku" localSheetId="5">'Forma 6'!$M$91</definedName>
    <definedName name="VAS075_F_Cpunktui206KitosReguliuojamosios" localSheetId="5">'Forma 6'!$N$91</definedName>
    <definedName name="VAS075_F_Cpunktui207KitosVeiklos" localSheetId="5">'Forma 6'!$Q$91</definedName>
    <definedName name="VAS075_F_Cpunktui20Apskaitosveikla1" localSheetId="5">'Forma 6'!$O$91</definedName>
    <definedName name="VAS075_F_Cpunktui20Kitareguliuoja1" localSheetId="5">'Forma 6'!$P$91</definedName>
    <definedName name="VAS075_F_Cpunktui211IS" localSheetId="5">'Forma 6'!$D$92</definedName>
    <definedName name="VAS075_F_Cpunktui2131GeriamojoVandens" localSheetId="5">'Forma 6'!$F$92</definedName>
    <definedName name="VAS075_F_Cpunktui2132GeriamojoVandens" localSheetId="5">'Forma 6'!$G$92</definedName>
    <definedName name="VAS075_F_Cpunktui2133GeriamojoVandens" localSheetId="5">'Forma 6'!$H$92</definedName>
    <definedName name="VAS075_F_Cpunktui213IsViso" localSheetId="5">'Forma 6'!$E$92</definedName>
    <definedName name="VAS075_F_Cpunktui2141NuotekuSurinkimas" localSheetId="5">'Forma 6'!$J$92</definedName>
    <definedName name="VAS075_F_Cpunktui2142NuotekuValymas" localSheetId="5">'Forma 6'!$K$92</definedName>
    <definedName name="VAS075_F_Cpunktui2143NuotekuDumblo" localSheetId="5">'Forma 6'!$L$92</definedName>
    <definedName name="VAS075_F_Cpunktui214IsViso" localSheetId="5">'Forma 6'!$I$92</definedName>
    <definedName name="VAS075_F_Cpunktui215PavirsiniuNuoteku" localSheetId="5">'Forma 6'!$M$92</definedName>
    <definedName name="VAS075_F_Cpunktui216KitosReguliuojamosios" localSheetId="5">'Forma 6'!$N$92</definedName>
    <definedName name="VAS075_F_Cpunktui217KitosVeiklos" localSheetId="5">'Forma 6'!$Q$92</definedName>
    <definedName name="VAS075_F_Cpunktui21Apskaitosveikla1" localSheetId="5">'Forma 6'!$O$92</definedName>
    <definedName name="VAS075_F_Cpunktui21Kitareguliuoja1" localSheetId="5">'Forma 6'!$P$92</definedName>
    <definedName name="VAS075_F_Cpunktui221IS" localSheetId="5">'Forma 6'!$D$93</definedName>
    <definedName name="VAS075_F_Cpunktui2231GeriamojoVandens" localSheetId="5">'Forma 6'!$F$93</definedName>
    <definedName name="VAS075_F_Cpunktui2232GeriamojoVandens" localSheetId="5">'Forma 6'!$G$93</definedName>
    <definedName name="VAS075_F_Cpunktui2233GeriamojoVandens" localSheetId="5">'Forma 6'!$H$93</definedName>
    <definedName name="VAS075_F_Cpunktui223IsViso" localSheetId="5">'Forma 6'!$E$93</definedName>
    <definedName name="VAS075_F_Cpunktui2241NuotekuSurinkimas" localSheetId="5">'Forma 6'!$J$93</definedName>
    <definedName name="VAS075_F_Cpunktui2242NuotekuValymas" localSheetId="5">'Forma 6'!$K$93</definedName>
    <definedName name="VAS075_F_Cpunktui2243NuotekuDumblo" localSheetId="5">'Forma 6'!$L$93</definedName>
    <definedName name="VAS075_F_Cpunktui224IsViso" localSheetId="5">'Forma 6'!$I$93</definedName>
    <definedName name="VAS075_F_Cpunktui225PavirsiniuNuoteku" localSheetId="5">'Forma 6'!$M$93</definedName>
    <definedName name="VAS075_F_Cpunktui226KitosReguliuojamosios" localSheetId="5">'Forma 6'!$N$93</definedName>
    <definedName name="VAS075_F_Cpunktui227KitosVeiklos" localSheetId="5">'Forma 6'!$Q$93</definedName>
    <definedName name="VAS075_F_Cpunktui22Apskaitosveikla1" localSheetId="5">'Forma 6'!$O$93</definedName>
    <definedName name="VAS075_F_Cpunktui22Kitareguliuoja1" localSheetId="5">'Forma 6'!$P$93</definedName>
    <definedName name="VAS075_F_Cpunktui231IS" localSheetId="5">'Forma 6'!$D$94</definedName>
    <definedName name="VAS075_F_Cpunktui2331GeriamojoVandens" localSheetId="5">'Forma 6'!$F$94</definedName>
    <definedName name="VAS075_F_Cpunktui2332GeriamojoVandens" localSheetId="5">'Forma 6'!$G$94</definedName>
    <definedName name="VAS075_F_Cpunktui2333GeriamojoVandens" localSheetId="5">'Forma 6'!$H$94</definedName>
    <definedName name="VAS075_F_Cpunktui233IsViso" localSheetId="5">'Forma 6'!$E$94</definedName>
    <definedName name="VAS075_F_Cpunktui2341NuotekuSurinkimas" localSheetId="5">'Forma 6'!$J$94</definedName>
    <definedName name="VAS075_F_Cpunktui2342NuotekuValymas" localSheetId="5">'Forma 6'!$K$94</definedName>
    <definedName name="VAS075_F_Cpunktui2343NuotekuDumblo" localSheetId="5">'Forma 6'!$L$94</definedName>
    <definedName name="VAS075_F_Cpunktui234IsViso" localSheetId="5">'Forma 6'!$I$94</definedName>
    <definedName name="VAS075_F_Cpunktui235PavirsiniuNuoteku" localSheetId="5">'Forma 6'!$M$94</definedName>
    <definedName name="VAS075_F_Cpunktui236KitosReguliuojamosios" localSheetId="5">'Forma 6'!$N$94</definedName>
    <definedName name="VAS075_F_Cpunktui237KitosVeiklos" localSheetId="5">'Forma 6'!$Q$94</definedName>
    <definedName name="VAS075_F_Cpunktui23Apskaitosveikla1" localSheetId="5">'Forma 6'!$O$94</definedName>
    <definedName name="VAS075_F_Cpunktui23Kitareguliuoja1" localSheetId="5">'Forma 6'!$P$94</definedName>
    <definedName name="VAS075_F_Cpunktui241IS" localSheetId="5">'Forma 6'!$D$95</definedName>
    <definedName name="VAS075_F_Cpunktui2431GeriamojoVandens" localSheetId="5">'Forma 6'!$F$95</definedName>
    <definedName name="VAS075_F_Cpunktui2432GeriamojoVandens" localSheetId="5">'Forma 6'!$G$95</definedName>
    <definedName name="VAS075_F_Cpunktui2433GeriamojoVandens" localSheetId="5">'Forma 6'!$H$95</definedName>
    <definedName name="VAS075_F_Cpunktui243IsViso" localSheetId="5">'Forma 6'!$E$95</definedName>
    <definedName name="VAS075_F_Cpunktui2441NuotekuSurinkimas" localSheetId="5">'Forma 6'!$J$95</definedName>
    <definedName name="VAS075_F_Cpunktui2442NuotekuValymas" localSheetId="5">'Forma 6'!$K$95</definedName>
    <definedName name="VAS075_F_Cpunktui2443NuotekuDumblo" localSheetId="5">'Forma 6'!$L$95</definedName>
    <definedName name="VAS075_F_Cpunktui244IsViso" localSheetId="5">'Forma 6'!$I$95</definedName>
    <definedName name="VAS075_F_Cpunktui245PavirsiniuNuoteku" localSheetId="5">'Forma 6'!$M$95</definedName>
    <definedName name="VAS075_F_Cpunktui246KitosReguliuojamosios" localSheetId="5">'Forma 6'!$N$95</definedName>
    <definedName name="VAS075_F_Cpunktui247KitosVeiklos" localSheetId="5">'Forma 6'!$Q$95</definedName>
    <definedName name="VAS075_F_Cpunktui24Apskaitosveikla1" localSheetId="5">'Forma 6'!$O$95</definedName>
    <definedName name="VAS075_F_Cpunktui24Kitareguliuoja1" localSheetId="5">'Forma 6'!$P$95</definedName>
    <definedName name="VAS075_F_Cpunktui91IS" localSheetId="5">'Forma 6'!$D$80</definedName>
    <definedName name="VAS075_F_Cpunktui931GeriamojoVandens" localSheetId="5">'Forma 6'!$F$80</definedName>
    <definedName name="VAS075_F_Cpunktui932GeriamojoVandens" localSheetId="5">'Forma 6'!$G$80</definedName>
    <definedName name="VAS075_F_Cpunktui933GeriamojoVandens" localSheetId="5">'Forma 6'!$H$80</definedName>
    <definedName name="VAS075_F_Cpunktui93IsViso" localSheetId="5">'Forma 6'!$E$80</definedName>
    <definedName name="VAS075_F_Cpunktui941NuotekuSurinkimas" localSheetId="5">'Forma 6'!$J$80</definedName>
    <definedName name="VAS075_F_Cpunktui942NuotekuValymas" localSheetId="5">'Forma 6'!$K$80</definedName>
    <definedName name="VAS075_F_Cpunktui943NuotekuDumblo" localSheetId="5">'Forma 6'!$L$80</definedName>
    <definedName name="VAS075_F_Cpunktui94IsViso" localSheetId="5">'Forma 6'!$I$80</definedName>
    <definedName name="VAS075_F_Cpunktui95PavirsiniuNuoteku" localSheetId="5">'Forma 6'!$M$80</definedName>
    <definedName name="VAS075_F_Cpunktui96KitosReguliuojamosios" localSheetId="5">'Forma 6'!$N$80</definedName>
    <definedName name="VAS075_F_Cpunktui97KitosVeiklos" localSheetId="5">'Forma 6'!$Q$80</definedName>
    <definedName name="VAS075_F_Cpunktui9Apskaitosveikla1" localSheetId="5">'Forma 6'!$O$80</definedName>
    <definedName name="VAS075_F_Cpunktui9Kitareguliuoja1" localSheetId="5">'Forma 6'!$P$80</definedName>
    <definedName name="VAS075_F_Epunktui101IS" localSheetId="5">'Forma 6'!$D$128</definedName>
    <definedName name="VAS075_F_Epunktui1031GeriamojoVandens" localSheetId="5">'Forma 6'!$F$128</definedName>
    <definedName name="VAS075_F_Epunktui1032GeriamojoVandens" localSheetId="5">'Forma 6'!$G$128</definedName>
    <definedName name="VAS075_F_Epunktui1033GeriamojoVandens" localSheetId="5">'Forma 6'!$H$128</definedName>
    <definedName name="VAS075_F_Epunktui103IsViso" localSheetId="5">'Forma 6'!$E$128</definedName>
    <definedName name="VAS075_F_Epunktui1041NuotekuSurinkimas" localSheetId="5">'Forma 6'!$J$128</definedName>
    <definedName name="VAS075_F_Epunktui1042NuotekuValymas" localSheetId="5">'Forma 6'!$K$128</definedName>
    <definedName name="VAS075_F_Epunktui1043NuotekuDumblo" localSheetId="5">'Forma 6'!$L$128</definedName>
    <definedName name="VAS075_F_Epunktui104IsViso" localSheetId="5">'Forma 6'!$I$128</definedName>
    <definedName name="VAS075_F_Epunktui105PavirsiniuNuoteku" localSheetId="5">'Forma 6'!$M$128</definedName>
    <definedName name="VAS075_F_Epunktui106KitosReguliuojamosios" localSheetId="5">'Forma 6'!$N$128</definedName>
    <definedName name="VAS075_F_Epunktui107KitosVeiklos" localSheetId="5">'Forma 6'!$Q$128</definedName>
    <definedName name="VAS075_F_Epunktui10Apskaitosveikla1" localSheetId="5">'Forma 6'!$O$128</definedName>
    <definedName name="VAS075_F_Epunktui10Kitareguliuoja1" localSheetId="5">'Forma 6'!$P$128</definedName>
    <definedName name="VAS075_F_Epunktui111IS" localSheetId="5">'Forma 6'!$D$129</definedName>
    <definedName name="VAS075_F_Epunktui1131GeriamojoVandens" localSheetId="5">'Forma 6'!$F$129</definedName>
    <definedName name="VAS075_F_Epunktui1132GeriamojoVandens" localSheetId="5">'Forma 6'!$G$129</definedName>
    <definedName name="VAS075_F_Epunktui1133GeriamojoVandens" localSheetId="5">'Forma 6'!$H$129</definedName>
    <definedName name="VAS075_F_Epunktui113IsViso" localSheetId="5">'Forma 6'!$E$129</definedName>
    <definedName name="VAS075_F_Epunktui1141NuotekuSurinkimas" localSheetId="5">'Forma 6'!$J$129</definedName>
    <definedName name="VAS075_F_Epunktui1142NuotekuValymas" localSheetId="5">'Forma 6'!$K$129</definedName>
    <definedName name="VAS075_F_Epunktui1143NuotekuDumblo" localSheetId="5">'Forma 6'!$L$129</definedName>
    <definedName name="VAS075_F_Epunktui114IsViso" localSheetId="5">'Forma 6'!$I$129</definedName>
    <definedName name="VAS075_F_Epunktui115PavirsiniuNuoteku" localSheetId="5">'Forma 6'!$M$129</definedName>
    <definedName name="VAS075_F_Epunktui116KitosReguliuojamosios" localSheetId="5">'Forma 6'!$N$129</definedName>
    <definedName name="VAS075_F_Epunktui117KitosVeiklos" localSheetId="5">'Forma 6'!$Q$129</definedName>
    <definedName name="VAS075_F_Epunktui11Apskaitosveikla1" localSheetId="5">'Forma 6'!$O$129</definedName>
    <definedName name="VAS075_F_Epunktui11IS" localSheetId="5">'Forma 6'!$D$119</definedName>
    <definedName name="VAS075_F_Epunktui11Kitareguliuoja1" localSheetId="5">'Forma 6'!$P$129</definedName>
    <definedName name="VAS075_F_Epunktui121IS" localSheetId="5">'Forma 6'!$D$130</definedName>
    <definedName name="VAS075_F_Epunktui1231GeriamojoVandens" localSheetId="5">'Forma 6'!$F$130</definedName>
    <definedName name="VAS075_F_Epunktui1232GeriamojoVandens" localSheetId="5">'Forma 6'!$G$130</definedName>
    <definedName name="VAS075_F_Epunktui1233GeriamojoVandens" localSheetId="5">'Forma 6'!$H$130</definedName>
    <definedName name="VAS075_F_Epunktui123IsViso" localSheetId="5">'Forma 6'!$E$130</definedName>
    <definedName name="VAS075_F_Epunktui1241NuotekuSurinkimas" localSheetId="5">'Forma 6'!$J$130</definedName>
    <definedName name="VAS075_F_Epunktui1242NuotekuValymas" localSheetId="5">'Forma 6'!$K$130</definedName>
    <definedName name="VAS075_F_Epunktui1243NuotekuDumblo" localSheetId="5">'Forma 6'!$L$130</definedName>
    <definedName name="VAS075_F_Epunktui124IsViso" localSheetId="5">'Forma 6'!$I$130</definedName>
    <definedName name="VAS075_F_Epunktui125PavirsiniuNuoteku" localSheetId="5">'Forma 6'!$M$130</definedName>
    <definedName name="VAS075_F_Epunktui126KitosReguliuojamosios" localSheetId="5">'Forma 6'!$N$130</definedName>
    <definedName name="VAS075_F_Epunktui127KitosVeiklos" localSheetId="5">'Forma 6'!$Q$130</definedName>
    <definedName name="VAS075_F_Epunktui12Apskaitosveikla1" localSheetId="5">'Forma 6'!$O$130</definedName>
    <definedName name="VAS075_F_Epunktui12Kitareguliuoja1" localSheetId="5">'Forma 6'!$P$130</definedName>
    <definedName name="VAS075_F_Epunktui131GeriamojoVandens" localSheetId="5">'Forma 6'!$F$119</definedName>
    <definedName name="VAS075_F_Epunktui131IS" localSheetId="5">'Forma 6'!$D$131</definedName>
    <definedName name="VAS075_F_Epunktui132GeriamojoVandens" localSheetId="5">'Forma 6'!$G$119</definedName>
    <definedName name="VAS075_F_Epunktui1331GeriamojoVandens" localSheetId="5">'Forma 6'!$F$131</definedName>
    <definedName name="VAS075_F_Epunktui1332GeriamojoVandens" localSheetId="5">'Forma 6'!$G$131</definedName>
    <definedName name="VAS075_F_Epunktui1333GeriamojoVandens" localSheetId="5">'Forma 6'!$H$131</definedName>
    <definedName name="VAS075_F_Epunktui133GeriamojoVandens" localSheetId="5">'Forma 6'!$H$119</definedName>
    <definedName name="VAS075_F_Epunktui133IsViso" localSheetId="5">'Forma 6'!$E$131</definedName>
    <definedName name="VAS075_F_Epunktui1341NuotekuSurinkimas" localSheetId="5">'Forma 6'!$J$131</definedName>
    <definedName name="VAS075_F_Epunktui1342NuotekuValymas" localSheetId="5">'Forma 6'!$K$131</definedName>
    <definedName name="VAS075_F_Epunktui1343NuotekuDumblo" localSheetId="5">'Forma 6'!$L$131</definedName>
    <definedName name="VAS075_F_Epunktui134IsViso" localSheetId="5">'Forma 6'!$I$131</definedName>
    <definedName name="VAS075_F_Epunktui135PavirsiniuNuoteku" localSheetId="5">'Forma 6'!$M$131</definedName>
    <definedName name="VAS075_F_Epunktui136KitosReguliuojamosios" localSheetId="5">'Forma 6'!$N$131</definedName>
    <definedName name="VAS075_F_Epunktui137KitosVeiklos" localSheetId="5">'Forma 6'!$Q$131</definedName>
    <definedName name="VAS075_F_Epunktui13Apskaitosveikla1" localSheetId="5">'Forma 6'!$O$131</definedName>
    <definedName name="VAS075_F_Epunktui13IsViso" localSheetId="5">'Forma 6'!$E$119</definedName>
    <definedName name="VAS075_F_Epunktui13Kitareguliuoja1" localSheetId="5">'Forma 6'!$P$131</definedName>
    <definedName name="VAS075_F_Epunktui141IS" localSheetId="5">'Forma 6'!$D$132</definedName>
    <definedName name="VAS075_F_Epunktui141NuotekuSurinkimas" localSheetId="5">'Forma 6'!$J$119</definedName>
    <definedName name="VAS075_F_Epunktui142NuotekuValymas" localSheetId="5">'Forma 6'!$K$119</definedName>
    <definedName name="VAS075_F_Epunktui1431GeriamojoVandens" localSheetId="5">'Forma 6'!$F$132</definedName>
    <definedName name="VAS075_F_Epunktui1432GeriamojoVandens" localSheetId="5">'Forma 6'!$G$132</definedName>
    <definedName name="VAS075_F_Epunktui1433GeriamojoVandens" localSheetId="5">'Forma 6'!$H$132</definedName>
    <definedName name="VAS075_F_Epunktui143IsViso" localSheetId="5">'Forma 6'!$E$132</definedName>
    <definedName name="VAS075_F_Epunktui143NuotekuDumblo" localSheetId="5">'Forma 6'!$L$119</definedName>
    <definedName name="VAS075_F_Epunktui1441NuotekuSurinkimas" localSheetId="5">'Forma 6'!$J$132</definedName>
    <definedName name="VAS075_F_Epunktui1442NuotekuValymas" localSheetId="5">'Forma 6'!$K$132</definedName>
    <definedName name="VAS075_F_Epunktui1443NuotekuDumblo" localSheetId="5">'Forma 6'!$L$132</definedName>
    <definedName name="VAS075_F_Epunktui144IsViso" localSheetId="5">'Forma 6'!$I$132</definedName>
    <definedName name="VAS075_F_Epunktui145PavirsiniuNuoteku" localSheetId="5">'Forma 6'!$M$132</definedName>
    <definedName name="VAS075_F_Epunktui146KitosReguliuojamosios" localSheetId="5">'Forma 6'!$N$132</definedName>
    <definedName name="VAS075_F_Epunktui147KitosVeiklos" localSheetId="5">'Forma 6'!$Q$132</definedName>
    <definedName name="VAS075_F_Epunktui14Apskaitosveikla1" localSheetId="5">'Forma 6'!$O$132</definedName>
    <definedName name="VAS075_F_Epunktui14IsViso" localSheetId="5">'Forma 6'!$I$119</definedName>
    <definedName name="VAS075_F_Epunktui14Kitareguliuoja1" localSheetId="5">'Forma 6'!$P$132</definedName>
    <definedName name="VAS075_F_Epunktui151IS" localSheetId="5">'Forma 6'!$D$133</definedName>
    <definedName name="VAS075_F_Epunktui1531GeriamojoVandens" localSheetId="5">'Forma 6'!$F$133</definedName>
    <definedName name="VAS075_F_Epunktui1532GeriamojoVandens" localSheetId="5">'Forma 6'!$G$133</definedName>
    <definedName name="VAS075_F_Epunktui1533GeriamojoVandens" localSheetId="5">'Forma 6'!$H$133</definedName>
    <definedName name="VAS075_F_Epunktui153IsViso" localSheetId="5">'Forma 6'!$E$133</definedName>
    <definedName name="VAS075_F_Epunktui1541NuotekuSurinkimas" localSheetId="5">'Forma 6'!$J$133</definedName>
    <definedName name="VAS075_F_Epunktui1542NuotekuValymas" localSheetId="5">'Forma 6'!$K$133</definedName>
    <definedName name="VAS075_F_Epunktui1543NuotekuDumblo" localSheetId="5">'Forma 6'!$L$133</definedName>
    <definedName name="VAS075_F_Epunktui154IsViso" localSheetId="5">'Forma 6'!$I$133</definedName>
    <definedName name="VAS075_F_Epunktui155PavirsiniuNuoteku" localSheetId="5">'Forma 6'!$M$133</definedName>
    <definedName name="VAS075_F_Epunktui156KitosReguliuojamosios" localSheetId="5">'Forma 6'!$N$133</definedName>
    <definedName name="VAS075_F_Epunktui157KitosVeiklos" localSheetId="5">'Forma 6'!$Q$133</definedName>
    <definedName name="VAS075_F_Epunktui15Apskaitosveikla1" localSheetId="5">'Forma 6'!$O$133</definedName>
    <definedName name="VAS075_F_Epunktui15Kitareguliuoja1" localSheetId="5">'Forma 6'!$P$133</definedName>
    <definedName name="VAS075_F_Epunktui15PavirsiniuNuoteku" localSheetId="5">'Forma 6'!$M$119</definedName>
    <definedName name="VAS075_F_Epunktui16KitosReguliuojamosios" localSheetId="5">'Forma 6'!$N$119</definedName>
    <definedName name="VAS075_F_Epunktui17KitosVeiklos" localSheetId="5">'Forma 6'!$Q$119</definedName>
    <definedName name="VAS075_F_Epunktui1Apskaitosveikla1" localSheetId="5">'Forma 6'!$O$119</definedName>
    <definedName name="VAS075_F_Epunktui1Kitareguliuoja1" localSheetId="5">'Forma 6'!$P$119</definedName>
    <definedName name="VAS075_F_Epunktui21IS" localSheetId="5">'Forma 6'!$D$120</definedName>
    <definedName name="VAS075_F_Epunktui231GeriamojoVandens" localSheetId="5">'Forma 6'!$F$120</definedName>
    <definedName name="VAS075_F_Epunktui232GeriamojoVandens" localSheetId="5">'Forma 6'!$G$120</definedName>
    <definedName name="VAS075_F_Epunktui233GeriamojoVandens" localSheetId="5">'Forma 6'!$H$120</definedName>
    <definedName name="VAS075_F_Epunktui23IsViso" localSheetId="5">'Forma 6'!$E$120</definedName>
    <definedName name="VAS075_F_Epunktui241NuotekuSurinkimas" localSheetId="5">'Forma 6'!$J$120</definedName>
    <definedName name="VAS075_F_Epunktui242NuotekuValymas" localSheetId="5">'Forma 6'!$K$120</definedName>
    <definedName name="VAS075_F_Epunktui243NuotekuDumblo" localSheetId="5">'Forma 6'!$L$120</definedName>
    <definedName name="VAS075_F_Epunktui24IsViso" localSheetId="5">'Forma 6'!$I$120</definedName>
    <definedName name="VAS075_F_Epunktui25PavirsiniuNuoteku" localSheetId="5">'Forma 6'!$M$120</definedName>
    <definedName name="VAS075_F_Epunktui26KitosReguliuojamosios" localSheetId="5">'Forma 6'!$N$120</definedName>
    <definedName name="VAS075_F_Epunktui27KitosVeiklos" localSheetId="5">'Forma 6'!$Q$120</definedName>
    <definedName name="VAS075_F_Epunktui2Apskaitosveikla1" localSheetId="5">'Forma 6'!$O$120</definedName>
    <definedName name="VAS075_F_Epunktui2Kitareguliuoja1" localSheetId="5">'Forma 6'!$P$120</definedName>
    <definedName name="VAS075_F_Epunktui31IS" localSheetId="5">'Forma 6'!$D$121</definedName>
    <definedName name="VAS075_F_Epunktui331GeriamojoVandens" localSheetId="5">'Forma 6'!$F$121</definedName>
    <definedName name="VAS075_F_Epunktui332GeriamojoVandens" localSheetId="5">'Forma 6'!$G$121</definedName>
    <definedName name="VAS075_F_Epunktui333GeriamojoVandens" localSheetId="5">'Forma 6'!$H$121</definedName>
    <definedName name="VAS075_F_Epunktui33IsViso" localSheetId="5">'Forma 6'!$E$121</definedName>
    <definedName name="VAS075_F_Epunktui341NuotekuSurinkimas" localSheetId="5">'Forma 6'!$J$121</definedName>
    <definedName name="VAS075_F_Epunktui342NuotekuValymas" localSheetId="5">'Forma 6'!$K$121</definedName>
    <definedName name="VAS075_F_Epunktui343NuotekuDumblo" localSheetId="5">'Forma 6'!$L$121</definedName>
    <definedName name="VAS075_F_Epunktui34IsViso" localSheetId="5">'Forma 6'!$I$121</definedName>
    <definedName name="VAS075_F_Epunktui35PavirsiniuNuoteku" localSheetId="5">'Forma 6'!$M$121</definedName>
    <definedName name="VAS075_F_Epunktui36KitosReguliuojamosios" localSheetId="5">'Forma 6'!$N$121</definedName>
    <definedName name="VAS075_F_Epunktui37KitosVeiklos" localSheetId="5">'Forma 6'!$Q$121</definedName>
    <definedName name="VAS075_F_Epunktui3Apskaitosveikla1" localSheetId="5">'Forma 6'!$O$121</definedName>
    <definedName name="VAS075_F_Epunktui3Kitareguliuoja1" localSheetId="5">'Forma 6'!$P$121</definedName>
    <definedName name="VAS075_F_Epunktui41IS" localSheetId="5">'Forma 6'!$D$122</definedName>
    <definedName name="VAS075_F_Epunktui431GeriamojoVandens" localSheetId="5">'Forma 6'!$F$122</definedName>
    <definedName name="VAS075_F_Epunktui432GeriamojoVandens" localSheetId="5">'Forma 6'!$G$122</definedName>
    <definedName name="VAS075_F_Epunktui433GeriamojoVandens" localSheetId="5">'Forma 6'!$H$122</definedName>
    <definedName name="VAS075_F_Epunktui43IsViso" localSheetId="5">'Forma 6'!$E$122</definedName>
    <definedName name="VAS075_F_Epunktui441NuotekuSurinkimas" localSheetId="5">'Forma 6'!$J$122</definedName>
    <definedName name="VAS075_F_Epunktui442NuotekuValymas" localSheetId="5">'Forma 6'!$K$122</definedName>
    <definedName name="VAS075_F_Epunktui443NuotekuDumblo" localSheetId="5">'Forma 6'!$L$122</definedName>
    <definedName name="VAS075_F_Epunktui44IsViso" localSheetId="5">'Forma 6'!$I$122</definedName>
    <definedName name="VAS075_F_Epunktui45PavirsiniuNuoteku" localSheetId="5">'Forma 6'!$M$122</definedName>
    <definedName name="VAS075_F_Epunktui46KitosReguliuojamosios" localSheetId="5">'Forma 6'!$N$122</definedName>
    <definedName name="VAS075_F_Epunktui47KitosVeiklos" localSheetId="5">'Forma 6'!$Q$122</definedName>
    <definedName name="VAS075_F_Epunktui4Apskaitosveikla1" localSheetId="5">'Forma 6'!$O$122</definedName>
    <definedName name="VAS075_F_Epunktui4Kitareguliuoja1" localSheetId="5">'Forma 6'!$P$122</definedName>
    <definedName name="VAS075_F_Epunktui51IS" localSheetId="5">'Forma 6'!$D$123</definedName>
    <definedName name="VAS075_F_Epunktui531GeriamojoVandens" localSheetId="5">'Forma 6'!$F$123</definedName>
    <definedName name="VAS075_F_Epunktui532GeriamojoVandens" localSheetId="5">'Forma 6'!$G$123</definedName>
    <definedName name="VAS075_F_Epunktui533GeriamojoVandens" localSheetId="5">'Forma 6'!$H$123</definedName>
    <definedName name="VAS075_F_Epunktui53IsViso" localSheetId="5">'Forma 6'!$E$123</definedName>
    <definedName name="VAS075_F_Epunktui541NuotekuSurinkimas" localSheetId="5">'Forma 6'!$J$123</definedName>
    <definedName name="VAS075_F_Epunktui542NuotekuValymas" localSheetId="5">'Forma 6'!$K$123</definedName>
    <definedName name="VAS075_F_Epunktui543NuotekuDumblo" localSheetId="5">'Forma 6'!$L$123</definedName>
    <definedName name="VAS075_F_Epunktui54IsViso" localSheetId="5">'Forma 6'!$I$123</definedName>
    <definedName name="VAS075_F_Epunktui55PavirsiniuNuoteku" localSheetId="5">'Forma 6'!$M$123</definedName>
    <definedName name="VAS075_F_Epunktui56KitosReguliuojamosios" localSheetId="5">'Forma 6'!$N$123</definedName>
    <definedName name="VAS075_F_Epunktui57KitosVeiklos" localSheetId="5">'Forma 6'!$Q$123</definedName>
    <definedName name="VAS075_F_Epunktui5Apskaitosveikla1" localSheetId="5">'Forma 6'!$O$123</definedName>
    <definedName name="VAS075_F_Epunktui5Kitareguliuoja1" localSheetId="5">'Forma 6'!$P$123</definedName>
    <definedName name="VAS075_F_Epunktui61IS" localSheetId="5">'Forma 6'!$D$124</definedName>
    <definedName name="VAS075_F_Epunktui631GeriamojoVandens" localSheetId="5">'Forma 6'!$F$124</definedName>
    <definedName name="VAS075_F_Epunktui632GeriamojoVandens" localSheetId="5">'Forma 6'!$G$124</definedName>
    <definedName name="VAS075_F_Epunktui633GeriamojoVandens" localSheetId="5">'Forma 6'!$H$124</definedName>
    <definedName name="VAS075_F_Epunktui63IsViso" localSheetId="5">'Forma 6'!$E$124</definedName>
    <definedName name="VAS075_F_Epunktui641NuotekuSurinkimas" localSheetId="5">'Forma 6'!$J$124</definedName>
    <definedName name="VAS075_F_Epunktui642NuotekuValymas" localSheetId="5">'Forma 6'!$K$124</definedName>
    <definedName name="VAS075_F_Epunktui643NuotekuDumblo" localSheetId="5">'Forma 6'!$L$124</definedName>
    <definedName name="VAS075_F_Epunktui64IsViso" localSheetId="5">'Forma 6'!$I$124</definedName>
    <definedName name="VAS075_F_Epunktui65PavirsiniuNuoteku" localSheetId="5">'Forma 6'!$M$124</definedName>
    <definedName name="VAS075_F_Epunktui66KitosReguliuojamosios" localSheetId="5">'Forma 6'!$N$124</definedName>
    <definedName name="VAS075_F_Epunktui67KitosVeiklos" localSheetId="5">'Forma 6'!$Q$124</definedName>
    <definedName name="VAS075_F_Epunktui6Apskaitosveikla1" localSheetId="5">'Forma 6'!$O$124</definedName>
    <definedName name="VAS075_F_Epunktui6Kitareguliuoja1" localSheetId="5">'Forma 6'!$P$124</definedName>
    <definedName name="VAS075_F_Epunktui71IS" localSheetId="5">'Forma 6'!$D$125</definedName>
    <definedName name="VAS075_F_Epunktui731GeriamojoVandens" localSheetId="5">'Forma 6'!$F$125</definedName>
    <definedName name="VAS075_F_Epunktui732GeriamojoVandens" localSheetId="5">'Forma 6'!$G$125</definedName>
    <definedName name="VAS075_F_Epunktui733GeriamojoVandens" localSheetId="5">'Forma 6'!$H$125</definedName>
    <definedName name="VAS075_F_Epunktui73IsViso" localSheetId="5">'Forma 6'!$E$125</definedName>
    <definedName name="VAS075_F_Epunktui741NuotekuSurinkimas" localSheetId="5">'Forma 6'!$J$125</definedName>
    <definedName name="VAS075_F_Epunktui742NuotekuValymas" localSheetId="5">'Forma 6'!$K$125</definedName>
    <definedName name="VAS075_F_Epunktui743NuotekuDumblo" localSheetId="5">'Forma 6'!$L$125</definedName>
    <definedName name="VAS075_F_Epunktui74IsViso" localSheetId="5">'Forma 6'!$I$125</definedName>
    <definedName name="VAS075_F_Epunktui75PavirsiniuNuoteku" localSheetId="5">'Forma 6'!$M$125</definedName>
    <definedName name="VAS075_F_Epunktui76KitosReguliuojamosios" localSheetId="5">'Forma 6'!$N$125</definedName>
    <definedName name="VAS075_F_Epunktui77KitosVeiklos" localSheetId="5">'Forma 6'!$Q$125</definedName>
    <definedName name="VAS075_F_Epunktui7Apskaitosveikla1" localSheetId="5">'Forma 6'!$O$125</definedName>
    <definedName name="VAS075_F_Epunktui7Kitareguliuoja1" localSheetId="5">'Forma 6'!$P$125</definedName>
    <definedName name="VAS075_F_Epunktui81IS" localSheetId="5">'Forma 6'!$D$126</definedName>
    <definedName name="VAS075_F_Epunktui831GeriamojoVandens" localSheetId="5">'Forma 6'!$F$126</definedName>
    <definedName name="VAS075_F_Epunktui832GeriamojoVandens" localSheetId="5">'Forma 6'!$G$126</definedName>
    <definedName name="VAS075_F_Epunktui833GeriamojoVandens" localSheetId="5">'Forma 6'!$H$126</definedName>
    <definedName name="VAS075_F_Epunktui83IsViso" localSheetId="5">'Forma 6'!$E$126</definedName>
    <definedName name="VAS075_F_Epunktui841NuotekuSurinkimas" localSheetId="5">'Forma 6'!$J$126</definedName>
    <definedName name="VAS075_F_Epunktui842NuotekuValymas" localSheetId="5">'Forma 6'!$K$126</definedName>
    <definedName name="VAS075_F_Epunktui843NuotekuDumblo" localSheetId="5">'Forma 6'!$L$126</definedName>
    <definedName name="VAS075_F_Epunktui84IsViso" localSheetId="5">'Forma 6'!$I$126</definedName>
    <definedName name="VAS075_F_Epunktui85PavirsiniuNuoteku" localSheetId="5">'Forma 6'!$M$126</definedName>
    <definedName name="VAS075_F_Epunktui86KitosReguliuojamosios" localSheetId="5">'Forma 6'!$N$126</definedName>
    <definedName name="VAS075_F_Epunktui87KitosVeiklos" localSheetId="5">'Forma 6'!$Q$126</definedName>
    <definedName name="VAS075_F_Epunktui8Apskaitosveikla1" localSheetId="5">'Forma 6'!$O$126</definedName>
    <definedName name="VAS075_F_Epunktui8Kitareguliuoja1" localSheetId="5">'Forma 6'!$P$126</definedName>
    <definedName name="VAS075_F_Epunktui91IS" localSheetId="5">'Forma 6'!$D$127</definedName>
    <definedName name="VAS075_F_Epunktui931GeriamojoVandens" localSheetId="5">'Forma 6'!$F$127</definedName>
    <definedName name="VAS075_F_Epunktui932GeriamojoVandens" localSheetId="5">'Forma 6'!$G$127</definedName>
    <definedName name="VAS075_F_Epunktui933GeriamojoVandens" localSheetId="5">'Forma 6'!$H$127</definedName>
    <definedName name="VAS075_F_Epunktui93IsViso" localSheetId="5">'Forma 6'!$E$127</definedName>
    <definedName name="VAS075_F_Epunktui941NuotekuSurinkimas" localSheetId="5">'Forma 6'!$J$127</definedName>
    <definedName name="VAS075_F_Epunktui942NuotekuValymas" localSheetId="5">'Forma 6'!$K$127</definedName>
    <definedName name="VAS075_F_Epunktui943NuotekuDumblo" localSheetId="5">'Forma 6'!$L$127</definedName>
    <definedName name="VAS075_F_Epunktui94IsViso" localSheetId="5">'Forma 6'!$I$127</definedName>
    <definedName name="VAS075_F_Epunktui95PavirsiniuNuoteku" localSheetId="5">'Forma 6'!$M$127</definedName>
    <definedName name="VAS075_F_Epunktui96KitosReguliuojamosios" localSheetId="5">'Forma 6'!$N$127</definedName>
    <definedName name="VAS075_F_Epunktui97KitosVeiklos" localSheetId="5">'Forma 6'!$Q$127</definedName>
    <definedName name="VAS075_F_Epunktui9Apskaitosveikla1" localSheetId="5">'Forma 6'!$O$127</definedName>
    <definedName name="VAS075_F_Epunktui9Kitareguliuoja1" localSheetId="5">'Forma 6'!$P$127</definedName>
    <definedName name="VAS075_F_Irankiaimatavi21IS" localSheetId="5">'Forma 6'!$D$25</definedName>
    <definedName name="VAS075_F_Irankiaimatavi231GeriamojoVandens" localSheetId="5">'Forma 6'!$F$25</definedName>
    <definedName name="VAS075_F_Irankiaimatavi232GeriamojoVandens" localSheetId="5">'Forma 6'!$G$25</definedName>
    <definedName name="VAS075_F_Irankiaimatavi233GeriamojoVandens" localSheetId="5">'Forma 6'!$H$25</definedName>
    <definedName name="VAS075_F_Irankiaimatavi23IsViso" localSheetId="5">'Forma 6'!$E$25</definedName>
    <definedName name="VAS075_F_Irankiaimatavi241NuotekuSurinkimas" localSheetId="5">'Forma 6'!$J$25</definedName>
    <definedName name="VAS075_F_Irankiaimatavi242NuotekuValymas" localSheetId="5">'Forma 6'!$K$25</definedName>
    <definedName name="VAS075_F_Irankiaimatavi243NuotekuDumblo" localSheetId="5">'Forma 6'!$L$25</definedName>
    <definedName name="VAS075_F_Irankiaimatavi24IsViso" localSheetId="5">'Forma 6'!$I$25</definedName>
    <definedName name="VAS075_F_Irankiaimatavi25PavirsiniuNuoteku" localSheetId="5">'Forma 6'!$M$25</definedName>
    <definedName name="VAS075_F_Irankiaimatavi26KitosReguliuojamosios" localSheetId="5">'Forma 6'!$N$25</definedName>
    <definedName name="VAS075_F_Irankiaimatavi27KitosVeiklos" localSheetId="5">'Forma 6'!$Q$25</definedName>
    <definedName name="VAS075_F_Irankiaimatavi2Apskaitosveikla1" localSheetId="5">'Forma 6'!$O$25</definedName>
    <definedName name="VAS075_F_Irankiaimatavi2Kitareguliuoja1" localSheetId="5">'Forma 6'!$P$25</definedName>
    <definedName name="VAS075_F_Irankiaimatavi31IS" localSheetId="5">'Forma 6'!$D$48</definedName>
    <definedName name="VAS075_F_Irankiaimatavi331GeriamojoVandens" localSheetId="5">'Forma 6'!$F$48</definedName>
    <definedName name="VAS075_F_Irankiaimatavi332GeriamojoVandens" localSheetId="5">'Forma 6'!$G$48</definedName>
    <definedName name="VAS075_F_Irankiaimatavi333GeriamojoVandens" localSheetId="5">'Forma 6'!$H$48</definedName>
    <definedName name="VAS075_F_Irankiaimatavi33IsViso" localSheetId="5">'Forma 6'!$E$48</definedName>
    <definedName name="VAS075_F_Irankiaimatavi341NuotekuSurinkimas" localSheetId="5">'Forma 6'!$J$48</definedName>
    <definedName name="VAS075_F_Irankiaimatavi342NuotekuValymas" localSheetId="5">'Forma 6'!$K$48</definedName>
    <definedName name="VAS075_F_Irankiaimatavi343NuotekuDumblo" localSheetId="5">'Forma 6'!$L$48</definedName>
    <definedName name="VAS075_F_Irankiaimatavi34IsViso" localSheetId="5">'Forma 6'!$I$48</definedName>
    <definedName name="VAS075_F_Irankiaimatavi35PavirsiniuNuoteku" localSheetId="5">'Forma 6'!$M$48</definedName>
    <definedName name="VAS075_F_Irankiaimatavi36KitosReguliuojamosios" localSheetId="5">'Forma 6'!$N$48</definedName>
    <definedName name="VAS075_F_Irankiaimatavi37KitosVeiklos" localSheetId="5">'Forma 6'!$Q$48</definedName>
    <definedName name="VAS075_F_Irankiaimatavi3Apskaitosveikla1" localSheetId="5">'Forma 6'!$O$48</definedName>
    <definedName name="VAS075_F_Irankiaimatavi3Kitareguliuoja1" localSheetId="5">'Forma 6'!$P$48</definedName>
    <definedName name="VAS075_F_Irankiaimatavi41IS" localSheetId="5">'Forma 6'!$D$71</definedName>
    <definedName name="VAS075_F_Irankiaimatavi431GeriamojoVandens" localSheetId="5">'Forma 6'!$F$71</definedName>
    <definedName name="VAS075_F_Irankiaimatavi432GeriamojoVandens" localSheetId="5">'Forma 6'!$G$71</definedName>
    <definedName name="VAS075_F_Irankiaimatavi433GeriamojoVandens" localSheetId="5">'Forma 6'!$H$71</definedName>
    <definedName name="VAS075_F_Irankiaimatavi43IsViso" localSheetId="5">'Forma 6'!$E$71</definedName>
    <definedName name="VAS075_F_Irankiaimatavi441NuotekuSurinkimas" localSheetId="5">'Forma 6'!$J$71</definedName>
    <definedName name="VAS075_F_Irankiaimatavi442NuotekuValymas" localSheetId="5">'Forma 6'!$K$71</definedName>
    <definedName name="VAS075_F_Irankiaimatavi443NuotekuDumblo" localSheetId="5">'Forma 6'!$L$71</definedName>
    <definedName name="VAS075_F_Irankiaimatavi44IsViso" localSheetId="5">'Forma 6'!$I$71</definedName>
    <definedName name="VAS075_F_Irankiaimatavi45PavirsiniuNuoteku" localSheetId="5">'Forma 6'!$M$71</definedName>
    <definedName name="VAS075_F_Irankiaimatavi46KitosReguliuojamosios" localSheetId="5">'Forma 6'!$N$71</definedName>
    <definedName name="VAS075_F_Irankiaimatavi47KitosVeiklos" localSheetId="5">'Forma 6'!$Q$71</definedName>
    <definedName name="VAS075_F_Irankiaimatavi4Apskaitosveikla1" localSheetId="5">'Forma 6'!$O$71</definedName>
    <definedName name="VAS075_F_Irankiaimatavi4Kitareguliuoja1" localSheetId="5">'Forma 6'!$P$71</definedName>
    <definedName name="VAS075_F_Irankiaimatavi51IS" localSheetId="5">'Forma 6'!$D$110</definedName>
    <definedName name="VAS075_F_Irankiaimatavi531GeriamojoVandens" localSheetId="5">'Forma 6'!$F$110</definedName>
    <definedName name="VAS075_F_Irankiaimatavi532GeriamojoVandens" localSheetId="5">'Forma 6'!$G$110</definedName>
    <definedName name="VAS075_F_Irankiaimatavi533GeriamojoVandens" localSheetId="5">'Forma 6'!$H$110</definedName>
    <definedName name="VAS075_F_Irankiaimatavi53IsViso" localSheetId="5">'Forma 6'!$E$110</definedName>
    <definedName name="VAS075_F_Irankiaimatavi541NuotekuSurinkimas" localSheetId="5">'Forma 6'!$J$110</definedName>
    <definedName name="VAS075_F_Irankiaimatavi542NuotekuValymas" localSheetId="5">'Forma 6'!$K$110</definedName>
    <definedName name="VAS075_F_Irankiaimatavi543NuotekuDumblo" localSheetId="5">'Forma 6'!$L$110</definedName>
    <definedName name="VAS075_F_Irankiaimatavi54IsViso" localSheetId="5">'Forma 6'!$I$110</definedName>
    <definedName name="VAS075_F_Irankiaimatavi55PavirsiniuNuoteku" localSheetId="5">'Forma 6'!$M$110</definedName>
    <definedName name="VAS075_F_Irankiaimatavi56KitosReguliuojamosios" localSheetId="5">'Forma 6'!$N$110</definedName>
    <definedName name="VAS075_F_Irankiaimatavi57KitosVeiklos" localSheetId="5">'Forma 6'!$Q$110</definedName>
    <definedName name="VAS075_F_Irankiaimatavi5Apskaitosveikla1" localSheetId="5">'Forma 6'!$O$110</definedName>
    <definedName name="VAS075_F_Irankiaimatavi5Kitareguliuoja1" localSheetId="5">'Forma 6'!$P$110</definedName>
    <definedName name="VAS075_F_Irasyti10Apskaitosveikla1" localSheetId="5">'Forma 6'!$O$115</definedName>
    <definedName name="VAS075_F_Irasyti10Kitareguliuoja1" localSheetId="5">'Forma 6'!$P$115</definedName>
    <definedName name="VAS075_F_Irasyti11Apskaitosveikla1" localSheetId="5">'Forma 6'!$O$116</definedName>
    <definedName name="VAS075_F_Irasyti11Kitareguliuoja1" localSheetId="5">'Forma 6'!$P$116</definedName>
    <definedName name="VAS075_F_Irasyti12Apskaitosveikla1" localSheetId="5">'Forma 6'!$O$117</definedName>
    <definedName name="VAS075_F_Irasyti12Kitareguliuoja1" localSheetId="5">'Forma 6'!$P$117</definedName>
    <definedName name="VAS075_F_Irasyti1Apskaitosveikla1" localSheetId="5">'Forma 6'!$O$30</definedName>
    <definedName name="VAS075_F_Irasyti1Kitareguliuoja1" localSheetId="5">'Forma 6'!$P$30</definedName>
    <definedName name="VAS075_F_Irasyti2Apskaitosveikla1" localSheetId="5">'Forma 6'!$O$31</definedName>
    <definedName name="VAS075_F_Irasyti2Kitareguliuoja1" localSheetId="5">'Forma 6'!$P$31</definedName>
    <definedName name="VAS075_F_Irasyti3Apskaitosveikla1" localSheetId="5">'Forma 6'!$O$32</definedName>
    <definedName name="VAS075_F_Irasyti3Kitareguliuoja1" localSheetId="5">'Forma 6'!$P$32</definedName>
    <definedName name="VAS075_F_Irasyti4Apskaitosveikla1" localSheetId="5">'Forma 6'!$O$53</definedName>
    <definedName name="VAS075_F_Irasyti4Kitareguliuoja1" localSheetId="5">'Forma 6'!$P$53</definedName>
    <definedName name="VAS075_F_Irasyti5Apskaitosveikla1" localSheetId="5">'Forma 6'!$O$54</definedName>
    <definedName name="VAS075_F_Irasyti5Kitareguliuoja1" localSheetId="5">'Forma 6'!$P$54</definedName>
    <definedName name="VAS075_F_Irasyti6Apskaitosveikla1" localSheetId="5">'Forma 6'!$O$55</definedName>
    <definedName name="VAS075_F_Irasyti6Kitareguliuoja1" localSheetId="5">'Forma 6'!$P$55</definedName>
    <definedName name="VAS075_F_Irasyti7Apskaitosveikla1" localSheetId="5">'Forma 6'!$O$76</definedName>
    <definedName name="VAS075_F_Irasyti7Kitareguliuoja1" localSheetId="5">'Forma 6'!$P$76</definedName>
    <definedName name="VAS075_F_Irasyti8Apskaitosveikla1" localSheetId="5">'Forma 6'!$O$77</definedName>
    <definedName name="VAS075_F_Irasyti8Kitareguliuoja1" localSheetId="5">'Forma 6'!$P$77</definedName>
    <definedName name="VAS075_F_Irasyti9Apskaitosveikla1" localSheetId="5">'Forma 6'!$O$78</definedName>
    <definedName name="VAS075_F_Irasyti9Kitareguliuoja1" localSheetId="5">'Forma 6'!$P$78</definedName>
    <definedName name="VAS075_F_Keliaiaikstele21IS" localSheetId="5">'Forma 6'!$D$17</definedName>
    <definedName name="VAS075_F_Keliaiaikstele231GeriamojoVandens" localSheetId="5">'Forma 6'!$F$17</definedName>
    <definedName name="VAS075_F_Keliaiaikstele232GeriamojoVandens" localSheetId="5">'Forma 6'!$G$17</definedName>
    <definedName name="VAS075_F_Keliaiaikstele233GeriamojoVandens" localSheetId="5">'Forma 6'!$H$17</definedName>
    <definedName name="VAS075_F_Keliaiaikstele23IsViso" localSheetId="5">'Forma 6'!$E$17</definedName>
    <definedName name="VAS075_F_Keliaiaikstele241NuotekuSurinkimas" localSheetId="5">'Forma 6'!$J$17</definedName>
    <definedName name="VAS075_F_Keliaiaikstele242NuotekuValymas" localSheetId="5">'Forma 6'!$K$17</definedName>
    <definedName name="VAS075_F_Keliaiaikstele243NuotekuDumblo" localSheetId="5">'Forma 6'!$L$17</definedName>
    <definedName name="VAS075_F_Keliaiaikstele24IsViso" localSheetId="5">'Forma 6'!$I$17</definedName>
    <definedName name="VAS075_F_Keliaiaikstele25PavirsiniuNuoteku" localSheetId="5">'Forma 6'!$M$17</definedName>
    <definedName name="VAS075_F_Keliaiaikstele26KitosReguliuojamosios" localSheetId="5">'Forma 6'!$N$17</definedName>
    <definedName name="VAS075_F_Keliaiaikstele27KitosVeiklos" localSheetId="5">'Forma 6'!$Q$17</definedName>
    <definedName name="VAS075_F_Keliaiaikstele2Apskaitosveikla1" localSheetId="5">'Forma 6'!$O$17</definedName>
    <definedName name="VAS075_F_Keliaiaikstele2Kitareguliuoja1" localSheetId="5">'Forma 6'!$P$17</definedName>
    <definedName name="VAS075_F_Keliaiaikstele31IS" localSheetId="5">'Forma 6'!$D$40</definedName>
    <definedName name="VAS075_F_Keliaiaikstele331GeriamojoVandens" localSheetId="5">'Forma 6'!$F$40</definedName>
    <definedName name="VAS075_F_Keliaiaikstele332GeriamojoVandens" localSheetId="5">'Forma 6'!$G$40</definedName>
    <definedName name="VAS075_F_Keliaiaikstele333GeriamojoVandens" localSheetId="5">'Forma 6'!$H$40</definedName>
    <definedName name="VAS075_F_Keliaiaikstele33IsViso" localSheetId="5">'Forma 6'!$E$40</definedName>
    <definedName name="VAS075_F_Keliaiaikstele341NuotekuSurinkimas" localSheetId="5">'Forma 6'!$J$40</definedName>
    <definedName name="VAS075_F_Keliaiaikstele342NuotekuValymas" localSheetId="5">'Forma 6'!$K$40</definedName>
    <definedName name="VAS075_F_Keliaiaikstele343NuotekuDumblo" localSheetId="5">'Forma 6'!$L$40</definedName>
    <definedName name="VAS075_F_Keliaiaikstele34IsViso" localSheetId="5">'Forma 6'!$I$40</definedName>
    <definedName name="VAS075_F_Keliaiaikstele35PavirsiniuNuoteku" localSheetId="5">'Forma 6'!$M$40</definedName>
    <definedName name="VAS075_F_Keliaiaikstele36KitosReguliuojamosios" localSheetId="5">'Forma 6'!$N$40</definedName>
    <definedName name="VAS075_F_Keliaiaikstele37KitosVeiklos" localSheetId="5">'Forma 6'!$Q$40</definedName>
    <definedName name="VAS075_F_Keliaiaikstele3Apskaitosveikla1" localSheetId="5">'Forma 6'!$O$40</definedName>
    <definedName name="VAS075_F_Keliaiaikstele3Kitareguliuoja1" localSheetId="5">'Forma 6'!$P$40</definedName>
    <definedName name="VAS075_F_Keliaiaikstele41IS" localSheetId="5">'Forma 6'!$D$63</definedName>
    <definedName name="VAS075_F_Keliaiaikstele431GeriamojoVandens" localSheetId="5">'Forma 6'!$F$63</definedName>
    <definedName name="VAS075_F_Keliaiaikstele432GeriamojoVandens" localSheetId="5">'Forma 6'!$G$63</definedName>
    <definedName name="VAS075_F_Keliaiaikstele433GeriamojoVandens" localSheetId="5">'Forma 6'!$H$63</definedName>
    <definedName name="VAS075_F_Keliaiaikstele43IsViso" localSheetId="5">'Forma 6'!$E$63</definedName>
    <definedName name="VAS075_F_Keliaiaikstele441NuotekuSurinkimas" localSheetId="5">'Forma 6'!$J$63</definedName>
    <definedName name="VAS075_F_Keliaiaikstele442NuotekuValymas" localSheetId="5">'Forma 6'!$K$63</definedName>
    <definedName name="VAS075_F_Keliaiaikstele443NuotekuDumblo" localSheetId="5">'Forma 6'!$L$63</definedName>
    <definedName name="VAS075_F_Keliaiaikstele44IsViso" localSheetId="5">'Forma 6'!$I$63</definedName>
    <definedName name="VAS075_F_Keliaiaikstele45PavirsiniuNuoteku" localSheetId="5">'Forma 6'!$M$63</definedName>
    <definedName name="VAS075_F_Keliaiaikstele46KitosReguliuojamosios" localSheetId="5">'Forma 6'!$N$63</definedName>
    <definedName name="VAS075_F_Keliaiaikstele47KitosVeiklos" localSheetId="5">'Forma 6'!$Q$63</definedName>
    <definedName name="VAS075_F_Keliaiaikstele4Apskaitosveikla1" localSheetId="5">'Forma 6'!$O$63</definedName>
    <definedName name="VAS075_F_Keliaiaikstele4Kitareguliuoja1" localSheetId="5">'Forma 6'!$P$63</definedName>
    <definedName name="VAS075_F_Keliaiaikstele51IS" localSheetId="5">'Forma 6'!$D$103</definedName>
    <definedName name="VAS075_F_Keliaiaikstele531GeriamojoVandens" localSheetId="5">'Forma 6'!$F$103</definedName>
    <definedName name="VAS075_F_Keliaiaikstele532GeriamojoVandens" localSheetId="5">'Forma 6'!$G$103</definedName>
    <definedName name="VAS075_F_Keliaiaikstele533GeriamojoVandens" localSheetId="5">'Forma 6'!$H$103</definedName>
    <definedName name="VAS075_F_Keliaiaikstele53IsViso" localSheetId="5">'Forma 6'!$E$103</definedName>
    <definedName name="VAS075_F_Keliaiaikstele541NuotekuSurinkimas" localSheetId="5">'Forma 6'!$J$103</definedName>
    <definedName name="VAS075_F_Keliaiaikstele542NuotekuValymas" localSheetId="5">'Forma 6'!$K$103</definedName>
    <definedName name="VAS075_F_Keliaiaikstele543NuotekuDumblo" localSheetId="5">'Forma 6'!$L$103</definedName>
    <definedName name="VAS075_F_Keliaiaikstele54IsViso" localSheetId="5">'Forma 6'!$I$103</definedName>
    <definedName name="VAS075_F_Keliaiaikstele55PavirsiniuNuoteku" localSheetId="5">'Forma 6'!$M$103</definedName>
    <definedName name="VAS075_F_Keliaiaikstele56KitosReguliuojamosios" localSheetId="5">'Forma 6'!$N$103</definedName>
    <definedName name="VAS075_F_Keliaiaikstele57KitosVeiklos" localSheetId="5">'Forma 6'!$Q$103</definedName>
    <definedName name="VAS075_F_Keliaiaikstele5Apskaitosveikla1" localSheetId="5">'Forma 6'!$O$103</definedName>
    <definedName name="VAS075_F_Keliaiaikstele5Kitareguliuoja1" localSheetId="5">'Forma 6'!$P$103</definedName>
    <definedName name="VAS075_F_Kitairanga11IS" localSheetId="5">'Forma 6'!$D$107</definedName>
    <definedName name="VAS075_F_Kitairanga131GeriamojoVandens" localSheetId="5">'Forma 6'!$F$107</definedName>
    <definedName name="VAS075_F_Kitairanga132GeriamojoVandens" localSheetId="5">'Forma 6'!$G$107</definedName>
    <definedName name="VAS075_F_Kitairanga133GeriamojoVandens" localSheetId="5">'Forma 6'!$H$107</definedName>
    <definedName name="VAS075_F_Kitairanga13IsViso" localSheetId="5">'Forma 6'!$E$107</definedName>
    <definedName name="VAS075_F_Kitairanga141NuotekuSurinkimas" localSheetId="5">'Forma 6'!$J$107</definedName>
    <definedName name="VAS075_F_Kitairanga142NuotekuValymas" localSheetId="5">'Forma 6'!$K$107</definedName>
    <definedName name="VAS075_F_Kitairanga143NuotekuDumblo" localSheetId="5">'Forma 6'!$L$107</definedName>
    <definedName name="VAS075_F_Kitairanga14IsViso" localSheetId="5">'Forma 6'!$I$107</definedName>
    <definedName name="VAS075_F_Kitairanga15PavirsiniuNuoteku" localSheetId="5">'Forma 6'!$M$107</definedName>
    <definedName name="VAS075_F_Kitairanga16KitosReguliuojamosios" localSheetId="5">'Forma 6'!$N$107</definedName>
    <definedName name="VAS075_F_Kitairanga17KitosVeiklos" localSheetId="5">'Forma 6'!$Q$107</definedName>
    <definedName name="VAS075_F_Kitairanga1Apskaitosveikla1" localSheetId="5">'Forma 6'!$O$107</definedName>
    <definedName name="VAS075_F_Kitairanga1Kitareguliuoja1" localSheetId="5">'Forma 6'!$P$107</definedName>
    <definedName name="VAS075_F_Kitasilgalaiki11IS" localSheetId="5">'Forma 6'!$D$29</definedName>
    <definedName name="VAS075_F_Kitasilgalaiki131GeriamojoVandens" localSheetId="5">'Forma 6'!$F$29</definedName>
    <definedName name="VAS075_F_Kitasilgalaiki132GeriamojoVandens" localSheetId="5">'Forma 6'!$G$29</definedName>
    <definedName name="VAS075_F_Kitasilgalaiki133GeriamojoVandens" localSheetId="5">'Forma 6'!$H$29</definedName>
    <definedName name="VAS075_F_Kitasilgalaiki13IsViso" localSheetId="5">'Forma 6'!$E$29</definedName>
    <definedName name="VAS075_F_Kitasilgalaiki141NuotekuSurinkimas" localSheetId="5">'Forma 6'!$J$29</definedName>
    <definedName name="VAS075_F_Kitasilgalaiki142NuotekuValymas" localSheetId="5">'Forma 6'!$K$29</definedName>
    <definedName name="VAS075_F_Kitasilgalaiki143NuotekuDumblo" localSheetId="5">'Forma 6'!$L$29</definedName>
    <definedName name="VAS075_F_Kitasilgalaiki14IsViso" localSheetId="5">'Forma 6'!$I$29</definedName>
    <definedName name="VAS075_F_Kitasilgalaiki15PavirsiniuNuoteku" localSheetId="5">'Forma 6'!$M$29</definedName>
    <definedName name="VAS075_F_Kitasilgalaiki16KitosReguliuojamosios" localSheetId="5">'Forma 6'!$N$29</definedName>
    <definedName name="VAS075_F_Kitasilgalaiki17KitosVeiklos" localSheetId="5">'Forma 6'!$Q$29</definedName>
    <definedName name="VAS075_F_Kitasilgalaiki1Apskaitosveikla1" localSheetId="5">'Forma 6'!$O$29</definedName>
    <definedName name="VAS075_F_Kitasilgalaiki1Kitareguliuoja1" localSheetId="5">'Forma 6'!$P$29</definedName>
    <definedName name="VAS075_F_Kitasilgalaiki21IS" localSheetId="5">'Forma 6'!$D$52</definedName>
    <definedName name="VAS075_F_Kitasilgalaiki231GeriamojoVandens" localSheetId="5">'Forma 6'!$F$52</definedName>
    <definedName name="VAS075_F_Kitasilgalaiki232GeriamojoVandens" localSheetId="5">'Forma 6'!$G$52</definedName>
    <definedName name="VAS075_F_Kitasilgalaiki233GeriamojoVandens" localSheetId="5">'Forma 6'!$H$52</definedName>
    <definedName name="VAS075_F_Kitasilgalaiki23IsViso" localSheetId="5">'Forma 6'!$E$52</definedName>
    <definedName name="VAS075_F_Kitasilgalaiki241NuotekuSurinkimas" localSheetId="5">'Forma 6'!$J$52</definedName>
    <definedName name="VAS075_F_Kitasilgalaiki242NuotekuValymas" localSheetId="5">'Forma 6'!$K$52</definedName>
    <definedName name="VAS075_F_Kitasilgalaiki243NuotekuDumblo" localSheetId="5">'Forma 6'!$L$52</definedName>
    <definedName name="VAS075_F_Kitasilgalaiki24IsViso" localSheetId="5">'Forma 6'!$I$52</definedName>
    <definedName name="VAS075_F_Kitasilgalaiki25PavirsiniuNuoteku" localSheetId="5">'Forma 6'!$M$52</definedName>
    <definedName name="VAS075_F_Kitasilgalaiki26KitosReguliuojamosios" localSheetId="5">'Forma 6'!$N$52</definedName>
    <definedName name="VAS075_F_Kitasilgalaiki27KitosVeiklos" localSheetId="5">'Forma 6'!$Q$52</definedName>
    <definedName name="VAS075_F_Kitasilgalaiki2Apskaitosveikla1" localSheetId="5">'Forma 6'!$O$52</definedName>
    <definedName name="VAS075_F_Kitasilgalaiki2Kitareguliuoja1" localSheetId="5">'Forma 6'!$P$52</definedName>
    <definedName name="VAS075_F_Kitasilgalaiki31IS" localSheetId="5">'Forma 6'!$D$75</definedName>
    <definedName name="VAS075_F_Kitasilgalaiki331GeriamojoVandens" localSheetId="5">'Forma 6'!$F$75</definedName>
    <definedName name="VAS075_F_Kitasilgalaiki332GeriamojoVandens" localSheetId="5">'Forma 6'!$G$75</definedName>
    <definedName name="VAS075_F_Kitasilgalaiki333GeriamojoVandens" localSheetId="5">'Forma 6'!$H$75</definedName>
    <definedName name="VAS075_F_Kitasilgalaiki33IsViso" localSheetId="5">'Forma 6'!$E$75</definedName>
    <definedName name="VAS075_F_Kitasilgalaiki341NuotekuSurinkimas" localSheetId="5">'Forma 6'!$J$75</definedName>
    <definedName name="VAS075_F_Kitasilgalaiki342NuotekuValymas" localSheetId="5">'Forma 6'!$K$75</definedName>
    <definedName name="VAS075_F_Kitasilgalaiki343NuotekuDumblo" localSheetId="5">'Forma 6'!$L$75</definedName>
    <definedName name="VAS075_F_Kitasilgalaiki34IsViso" localSheetId="5">'Forma 6'!$I$75</definedName>
    <definedName name="VAS075_F_Kitasilgalaiki35PavirsiniuNuoteku" localSheetId="5">'Forma 6'!$M$75</definedName>
    <definedName name="VAS075_F_Kitasilgalaiki36KitosReguliuojamosios" localSheetId="5">'Forma 6'!$N$75</definedName>
    <definedName name="VAS075_F_Kitasilgalaiki37KitosVeiklos" localSheetId="5">'Forma 6'!$Q$75</definedName>
    <definedName name="VAS075_F_Kitasilgalaiki3Apskaitosveikla1" localSheetId="5">'Forma 6'!$O$75</definedName>
    <definedName name="VAS075_F_Kitasilgalaiki3Kitareguliuoja1" localSheetId="5">'Forma 6'!$P$75</definedName>
    <definedName name="VAS075_F_Kitasilgalaiki41IS" localSheetId="5">'Forma 6'!$D$114</definedName>
    <definedName name="VAS075_F_Kitasilgalaiki431GeriamojoVandens" localSheetId="5">'Forma 6'!$F$114</definedName>
    <definedName name="VAS075_F_Kitasilgalaiki432GeriamojoVandens" localSheetId="5">'Forma 6'!$G$114</definedName>
    <definedName name="VAS075_F_Kitasilgalaiki433GeriamojoVandens" localSheetId="5">'Forma 6'!$H$114</definedName>
    <definedName name="VAS075_F_Kitasilgalaiki43IsViso" localSheetId="5">'Forma 6'!$E$114</definedName>
    <definedName name="VAS075_F_Kitasilgalaiki441NuotekuSurinkimas" localSheetId="5">'Forma 6'!$J$114</definedName>
    <definedName name="VAS075_F_Kitasilgalaiki442NuotekuValymas" localSheetId="5">'Forma 6'!$K$114</definedName>
    <definedName name="VAS075_F_Kitasilgalaiki443NuotekuDumblo" localSheetId="5">'Forma 6'!$L$114</definedName>
    <definedName name="VAS075_F_Kitasilgalaiki44IsViso" localSheetId="5">'Forma 6'!$I$114</definedName>
    <definedName name="VAS075_F_Kitasilgalaiki45PavirsiniuNuoteku" localSheetId="5">'Forma 6'!$M$114</definedName>
    <definedName name="VAS075_F_Kitasilgalaiki46KitosReguliuojamosios" localSheetId="5">'Forma 6'!$N$114</definedName>
    <definedName name="VAS075_F_Kitasilgalaiki47KitosVeiklos" localSheetId="5">'Forma 6'!$Q$114</definedName>
    <definedName name="VAS075_F_Kitasilgalaiki4Apskaitosveikla1" localSheetId="5">'Forma 6'!$O$114</definedName>
    <definedName name="VAS075_F_Kitasilgalaiki4Kitareguliuoja1" localSheetId="5">'Forma 6'!$P$114</definedName>
    <definedName name="VAS075_F_Kitasnemateria21IS" localSheetId="5">'Forma 6'!$D$14</definedName>
    <definedName name="VAS075_F_Kitasnemateria231GeriamojoVandens" localSheetId="5">'Forma 6'!$F$14</definedName>
    <definedName name="VAS075_F_Kitasnemateria232GeriamojoVandens" localSheetId="5">'Forma 6'!$G$14</definedName>
    <definedName name="VAS075_F_Kitasnemateria233GeriamojoVandens" localSheetId="5">'Forma 6'!$H$14</definedName>
    <definedName name="VAS075_F_Kitasnemateria23IsViso" localSheetId="5">'Forma 6'!$E$14</definedName>
    <definedName name="VAS075_F_Kitasnemateria241NuotekuSurinkimas" localSheetId="5">'Forma 6'!$J$14</definedName>
    <definedName name="VAS075_F_Kitasnemateria242NuotekuValymas" localSheetId="5">'Forma 6'!$K$14</definedName>
    <definedName name="VAS075_F_Kitasnemateria243NuotekuDumblo" localSheetId="5">'Forma 6'!$L$14</definedName>
    <definedName name="VAS075_F_Kitasnemateria24IsViso" localSheetId="5">'Forma 6'!$I$14</definedName>
    <definedName name="VAS075_F_Kitasnemateria25PavirsiniuNuoteku" localSheetId="5">'Forma 6'!$M$14</definedName>
    <definedName name="VAS075_F_Kitasnemateria26KitosReguliuojamosios" localSheetId="5">'Forma 6'!$N$14</definedName>
    <definedName name="VAS075_F_Kitasnemateria27KitosVeiklos" localSheetId="5">'Forma 6'!$Q$14</definedName>
    <definedName name="VAS075_F_Kitasnemateria2Apskaitosveikla1" localSheetId="5">'Forma 6'!$O$14</definedName>
    <definedName name="VAS075_F_Kitasnemateria2Kitareguliuoja1" localSheetId="5">'Forma 6'!$P$14</definedName>
    <definedName name="VAS075_F_Kitasnemateria31IS" localSheetId="5">'Forma 6'!$D$37</definedName>
    <definedName name="VAS075_F_Kitasnemateria331GeriamojoVandens" localSheetId="5">'Forma 6'!$F$37</definedName>
    <definedName name="VAS075_F_Kitasnemateria332GeriamojoVandens" localSheetId="5">'Forma 6'!$G$37</definedName>
    <definedName name="VAS075_F_Kitasnemateria333GeriamojoVandens" localSheetId="5">'Forma 6'!$H$37</definedName>
    <definedName name="VAS075_F_Kitasnemateria33IsViso" localSheetId="5">'Forma 6'!$E$37</definedName>
    <definedName name="VAS075_F_Kitasnemateria341NuotekuSurinkimas" localSheetId="5">'Forma 6'!$J$37</definedName>
    <definedName name="VAS075_F_Kitasnemateria342NuotekuValymas" localSheetId="5">'Forma 6'!$K$37</definedName>
    <definedName name="VAS075_F_Kitasnemateria343NuotekuDumblo" localSheetId="5">'Forma 6'!$L$37</definedName>
    <definedName name="VAS075_F_Kitasnemateria34IsViso" localSheetId="5">'Forma 6'!$I$37</definedName>
    <definedName name="VAS075_F_Kitasnemateria35PavirsiniuNuoteku" localSheetId="5">'Forma 6'!$M$37</definedName>
    <definedName name="VAS075_F_Kitasnemateria36KitosReguliuojamosios" localSheetId="5">'Forma 6'!$N$37</definedName>
    <definedName name="VAS075_F_Kitasnemateria37KitosVeiklos" localSheetId="5">'Forma 6'!$Q$37</definedName>
    <definedName name="VAS075_F_Kitasnemateria3Apskaitosveikla1" localSheetId="5">'Forma 6'!$O$37</definedName>
    <definedName name="VAS075_F_Kitasnemateria3Kitareguliuoja1" localSheetId="5">'Forma 6'!$P$37</definedName>
    <definedName name="VAS075_F_Kitasnemateria41IS" localSheetId="5">'Forma 6'!$D$60</definedName>
    <definedName name="VAS075_F_Kitasnemateria431GeriamojoVandens" localSheetId="5">'Forma 6'!$F$60</definedName>
    <definedName name="VAS075_F_Kitasnemateria432GeriamojoVandens" localSheetId="5">'Forma 6'!$G$60</definedName>
    <definedName name="VAS075_F_Kitasnemateria433GeriamojoVandens" localSheetId="5">'Forma 6'!$H$60</definedName>
    <definedName name="VAS075_F_Kitasnemateria43IsViso" localSheetId="5">'Forma 6'!$E$60</definedName>
    <definedName name="VAS075_F_Kitasnemateria441NuotekuSurinkimas" localSheetId="5">'Forma 6'!$J$60</definedName>
    <definedName name="VAS075_F_Kitasnemateria442NuotekuValymas" localSheetId="5">'Forma 6'!$K$60</definedName>
    <definedName name="VAS075_F_Kitasnemateria443NuotekuDumblo" localSheetId="5">'Forma 6'!$L$60</definedName>
    <definedName name="VAS075_F_Kitasnemateria44IsViso" localSheetId="5">'Forma 6'!$I$60</definedName>
    <definedName name="VAS075_F_Kitasnemateria45PavirsiniuNuoteku" localSheetId="5">'Forma 6'!$M$60</definedName>
    <definedName name="VAS075_F_Kitasnemateria46KitosReguliuojamosios" localSheetId="5">'Forma 6'!$N$60</definedName>
    <definedName name="VAS075_F_Kitasnemateria47KitosVeiklos" localSheetId="5">'Forma 6'!$Q$60</definedName>
    <definedName name="VAS075_F_Kitasnemateria4Apskaitosveikla1" localSheetId="5">'Forma 6'!$O$60</definedName>
    <definedName name="VAS075_F_Kitasnemateria4Kitareguliuoja1" localSheetId="5">'Forma 6'!$P$60</definedName>
    <definedName name="VAS075_F_Kitasnemateria51IS" localSheetId="5">'Forma 6'!$D$100</definedName>
    <definedName name="VAS075_F_Kitasnemateria531GeriamojoVandens" localSheetId="5">'Forma 6'!$F$100</definedName>
    <definedName name="VAS075_F_Kitasnemateria532GeriamojoVandens" localSheetId="5">'Forma 6'!$G$100</definedName>
    <definedName name="VAS075_F_Kitasnemateria533GeriamojoVandens" localSheetId="5">'Forma 6'!$H$100</definedName>
    <definedName name="VAS075_F_Kitasnemateria53IsViso" localSheetId="5">'Forma 6'!$E$100</definedName>
    <definedName name="VAS075_F_Kitasnemateria541NuotekuSurinkimas" localSheetId="5">'Forma 6'!$J$100</definedName>
    <definedName name="VAS075_F_Kitasnemateria542NuotekuValymas" localSheetId="5">'Forma 6'!$K$100</definedName>
    <definedName name="VAS075_F_Kitasnemateria543NuotekuDumblo" localSheetId="5">'Forma 6'!$L$100</definedName>
    <definedName name="VAS075_F_Kitasnemateria54IsViso" localSheetId="5">'Forma 6'!$I$100</definedName>
    <definedName name="VAS075_F_Kitasnemateria55PavirsiniuNuoteku" localSheetId="5">'Forma 6'!$M$100</definedName>
    <definedName name="VAS075_F_Kitasnemateria56KitosReguliuojamosios" localSheetId="5">'Forma 6'!$N$100</definedName>
    <definedName name="VAS075_F_Kitasnemateria57KitosVeiklos" localSheetId="5">'Forma 6'!$Q$100</definedName>
    <definedName name="VAS075_F_Kitasnemateria5Apskaitosveikla1" localSheetId="5">'Forma 6'!$O$100</definedName>
    <definedName name="VAS075_F_Kitasnemateria5Kitareguliuoja1" localSheetId="5">'Forma 6'!$P$100</definedName>
    <definedName name="VAS075_F_Kitiirenginiai101IS" localSheetId="5">'Forma 6'!$D$108</definedName>
    <definedName name="VAS075_F_Kitiirenginiai1031GeriamojoVandens" localSheetId="5">'Forma 6'!$F$108</definedName>
    <definedName name="VAS075_F_Kitiirenginiai1032GeriamojoVandens" localSheetId="5">'Forma 6'!$G$108</definedName>
    <definedName name="VAS075_F_Kitiirenginiai1033GeriamojoVandens" localSheetId="5">'Forma 6'!$H$108</definedName>
    <definedName name="VAS075_F_Kitiirenginiai103IsViso" localSheetId="5">'Forma 6'!$E$108</definedName>
    <definedName name="VAS075_F_Kitiirenginiai1041NuotekuSurinkimas" localSheetId="5">'Forma 6'!$J$108</definedName>
    <definedName name="VAS075_F_Kitiirenginiai1042NuotekuValymas" localSheetId="5">'Forma 6'!$K$108</definedName>
    <definedName name="VAS075_F_Kitiirenginiai1043NuotekuDumblo" localSheetId="5">'Forma 6'!$L$108</definedName>
    <definedName name="VAS075_F_Kitiirenginiai104IsViso" localSheetId="5">'Forma 6'!$I$108</definedName>
    <definedName name="VAS075_F_Kitiirenginiai105PavirsiniuNuoteku" localSheetId="5">'Forma 6'!$M$108</definedName>
    <definedName name="VAS075_F_Kitiirenginiai106KitosReguliuojamosios" localSheetId="5">'Forma 6'!$N$108</definedName>
    <definedName name="VAS075_F_Kitiirenginiai107KitosVeiklos" localSheetId="5">'Forma 6'!$Q$108</definedName>
    <definedName name="VAS075_F_Kitiirenginiai10Apskaitosveikla1" localSheetId="5">'Forma 6'!$O$108</definedName>
    <definedName name="VAS075_F_Kitiirenginiai10Kitareguliuoja1" localSheetId="5">'Forma 6'!$P$108</definedName>
    <definedName name="VAS075_F_Kitiirenginiai31IS" localSheetId="5">'Forma 6'!$D$19</definedName>
    <definedName name="VAS075_F_Kitiirenginiai331GeriamojoVandens" localSheetId="5">'Forma 6'!$F$19</definedName>
    <definedName name="VAS075_F_Kitiirenginiai332GeriamojoVandens" localSheetId="5">'Forma 6'!$G$19</definedName>
    <definedName name="VAS075_F_Kitiirenginiai333GeriamojoVandens" localSheetId="5">'Forma 6'!$H$19</definedName>
    <definedName name="VAS075_F_Kitiirenginiai33IsViso" localSheetId="5">'Forma 6'!$E$19</definedName>
    <definedName name="VAS075_F_Kitiirenginiai341NuotekuSurinkimas" localSheetId="5">'Forma 6'!$J$19</definedName>
    <definedName name="VAS075_F_Kitiirenginiai342NuotekuValymas" localSheetId="5">'Forma 6'!$K$19</definedName>
    <definedName name="VAS075_F_Kitiirenginiai343NuotekuDumblo" localSheetId="5">'Forma 6'!$L$19</definedName>
    <definedName name="VAS075_F_Kitiirenginiai34IsViso" localSheetId="5">'Forma 6'!$I$19</definedName>
    <definedName name="VAS075_F_Kitiirenginiai35PavirsiniuNuoteku" localSheetId="5">'Forma 6'!$M$19</definedName>
    <definedName name="VAS075_F_Kitiirenginiai36KitosReguliuojamosios" localSheetId="5">'Forma 6'!$N$19</definedName>
    <definedName name="VAS075_F_Kitiirenginiai37KitosVeiklos" localSheetId="5">'Forma 6'!$Q$19</definedName>
    <definedName name="VAS075_F_Kitiirenginiai3Apskaitosveikla1" localSheetId="5">'Forma 6'!$O$19</definedName>
    <definedName name="VAS075_F_Kitiirenginiai3Kitareguliuoja1" localSheetId="5">'Forma 6'!$P$19</definedName>
    <definedName name="VAS075_F_Kitiirenginiai41IS" localSheetId="5">'Forma 6'!$D$23</definedName>
    <definedName name="VAS075_F_Kitiirenginiai431GeriamojoVandens" localSheetId="5">'Forma 6'!$F$23</definedName>
    <definedName name="VAS075_F_Kitiirenginiai432GeriamojoVandens" localSheetId="5">'Forma 6'!$G$23</definedName>
    <definedName name="VAS075_F_Kitiirenginiai433GeriamojoVandens" localSheetId="5">'Forma 6'!$H$23</definedName>
    <definedName name="VAS075_F_Kitiirenginiai43IsViso" localSheetId="5">'Forma 6'!$E$23</definedName>
    <definedName name="VAS075_F_Kitiirenginiai441NuotekuSurinkimas" localSheetId="5">'Forma 6'!$J$23</definedName>
    <definedName name="VAS075_F_Kitiirenginiai442NuotekuValymas" localSheetId="5">'Forma 6'!$K$23</definedName>
    <definedName name="VAS075_F_Kitiirenginiai443NuotekuDumblo" localSheetId="5">'Forma 6'!$L$23</definedName>
    <definedName name="VAS075_F_Kitiirenginiai44IsViso" localSheetId="5">'Forma 6'!$I$23</definedName>
    <definedName name="VAS075_F_Kitiirenginiai45PavirsiniuNuoteku" localSheetId="5">'Forma 6'!$M$23</definedName>
    <definedName name="VAS075_F_Kitiirenginiai46KitosReguliuojamosios" localSheetId="5">'Forma 6'!$N$23</definedName>
    <definedName name="VAS075_F_Kitiirenginiai47KitosVeiklos" localSheetId="5">'Forma 6'!$Q$23</definedName>
    <definedName name="VAS075_F_Kitiirenginiai4Apskaitosveikla1" localSheetId="5">'Forma 6'!$O$23</definedName>
    <definedName name="VAS075_F_Kitiirenginiai4Kitareguliuoja1" localSheetId="5">'Forma 6'!$P$23</definedName>
    <definedName name="VAS075_F_Kitiirenginiai51IS" localSheetId="5">'Forma 6'!$D$42</definedName>
    <definedName name="VAS075_F_Kitiirenginiai531GeriamojoVandens" localSheetId="5">'Forma 6'!$F$42</definedName>
    <definedName name="VAS075_F_Kitiirenginiai532GeriamojoVandens" localSheetId="5">'Forma 6'!$G$42</definedName>
    <definedName name="VAS075_F_Kitiirenginiai533GeriamojoVandens" localSheetId="5">'Forma 6'!$H$42</definedName>
    <definedName name="VAS075_F_Kitiirenginiai53IsViso" localSheetId="5">'Forma 6'!$E$42</definedName>
    <definedName name="VAS075_F_Kitiirenginiai541NuotekuSurinkimas" localSheetId="5">'Forma 6'!$J$42</definedName>
    <definedName name="VAS075_F_Kitiirenginiai542NuotekuValymas" localSheetId="5">'Forma 6'!$K$42</definedName>
    <definedName name="VAS075_F_Kitiirenginiai543NuotekuDumblo" localSheetId="5">'Forma 6'!$L$42</definedName>
    <definedName name="VAS075_F_Kitiirenginiai54IsViso" localSheetId="5">'Forma 6'!$I$42</definedName>
    <definedName name="VAS075_F_Kitiirenginiai55PavirsiniuNuoteku" localSheetId="5">'Forma 6'!$M$42</definedName>
    <definedName name="VAS075_F_Kitiirenginiai56KitosReguliuojamosios" localSheetId="5">'Forma 6'!$N$42</definedName>
    <definedName name="VAS075_F_Kitiirenginiai57KitosVeiklos" localSheetId="5">'Forma 6'!$Q$42</definedName>
    <definedName name="VAS075_F_Kitiirenginiai5Apskaitosveikla1" localSheetId="5">'Forma 6'!$O$42</definedName>
    <definedName name="VAS075_F_Kitiirenginiai5Kitareguliuoja1" localSheetId="5">'Forma 6'!$P$42</definedName>
    <definedName name="VAS075_F_Kitiirenginiai61IS" localSheetId="5">'Forma 6'!$D$46</definedName>
    <definedName name="VAS075_F_Kitiirenginiai631GeriamojoVandens" localSheetId="5">'Forma 6'!$F$46</definedName>
    <definedName name="VAS075_F_Kitiirenginiai632GeriamojoVandens" localSheetId="5">'Forma 6'!$G$46</definedName>
    <definedName name="VAS075_F_Kitiirenginiai633GeriamojoVandens" localSheetId="5">'Forma 6'!$H$46</definedName>
    <definedName name="VAS075_F_Kitiirenginiai63IsViso" localSheetId="5">'Forma 6'!$E$46</definedName>
    <definedName name="VAS075_F_Kitiirenginiai641NuotekuSurinkimas" localSheetId="5">'Forma 6'!$J$46</definedName>
    <definedName name="VAS075_F_Kitiirenginiai642NuotekuValymas" localSheetId="5">'Forma 6'!$K$46</definedName>
    <definedName name="VAS075_F_Kitiirenginiai643NuotekuDumblo" localSheetId="5">'Forma 6'!$L$46</definedName>
    <definedName name="VAS075_F_Kitiirenginiai64IsViso" localSheetId="5">'Forma 6'!$I$46</definedName>
    <definedName name="VAS075_F_Kitiirenginiai65PavirsiniuNuoteku" localSheetId="5">'Forma 6'!$M$46</definedName>
    <definedName name="VAS075_F_Kitiirenginiai66KitosReguliuojamosios" localSheetId="5">'Forma 6'!$N$46</definedName>
    <definedName name="VAS075_F_Kitiirenginiai67KitosVeiklos" localSheetId="5">'Forma 6'!$Q$46</definedName>
    <definedName name="VAS075_F_Kitiirenginiai6Apskaitosveikla1" localSheetId="5">'Forma 6'!$O$46</definedName>
    <definedName name="VAS075_F_Kitiirenginiai6Kitareguliuoja1" localSheetId="5">'Forma 6'!$P$46</definedName>
    <definedName name="VAS075_F_Kitiirenginiai71IS" localSheetId="5">'Forma 6'!$D$65</definedName>
    <definedName name="VAS075_F_Kitiirenginiai731GeriamojoVandens" localSheetId="5">'Forma 6'!$F$65</definedName>
    <definedName name="VAS075_F_Kitiirenginiai732GeriamojoVandens" localSheetId="5">'Forma 6'!$G$65</definedName>
    <definedName name="VAS075_F_Kitiirenginiai733GeriamojoVandens" localSheetId="5">'Forma 6'!$H$65</definedName>
    <definedName name="VAS075_F_Kitiirenginiai73IsViso" localSheetId="5">'Forma 6'!$E$65</definedName>
    <definedName name="VAS075_F_Kitiirenginiai741NuotekuSurinkimas" localSheetId="5">'Forma 6'!$J$65</definedName>
    <definedName name="VAS075_F_Kitiirenginiai742NuotekuValymas" localSheetId="5">'Forma 6'!$K$65</definedName>
    <definedName name="VAS075_F_Kitiirenginiai743NuotekuDumblo" localSheetId="5">'Forma 6'!$L$65</definedName>
    <definedName name="VAS075_F_Kitiirenginiai74IsViso" localSheetId="5">'Forma 6'!$I$65</definedName>
    <definedName name="VAS075_F_Kitiirenginiai75PavirsiniuNuoteku" localSheetId="5">'Forma 6'!$M$65</definedName>
    <definedName name="VAS075_F_Kitiirenginiai76KitosReguliuojamosios" localSheetId="5">'Forma 6'!$N$65</definedName>
    <definedName name="VAS075_F_Kitiirenginiai77KitosVeiklos" localSheetId="5">'Forma 6'!$Q$65</definedName>
    <definedName name="VAS075_F_Kitiirenginiai7Apskaitosveikla1" localSheetId="5">'Forma 6'!$O$65</definedName>
    <definedName name="VAS075_F_Kitiirenginiai7Kitareguliuoja1" localSheetId="5">'Forma 6'!$P$65</definedName>
    <definedName name="VAS075_F_Kitiirenginiai81IS" localSheetId="5">'Forma 6'!$D$69</definedName>
    <definedName name="VAS075_F_Kitiirenginiai831GeriamojoVandens" localSheetId="5">'Forma 6'!$F$69</definedName>
    <definedName name="VAS075_F_Kitiirenginiai832GeriamojoVandens" localSheetId="5">'Forma 6'!$G$69</definedName>
    <definedName name="VAS075_F_Kitiirenginiai833GeriamojoVandens" localSheetId="5">'Forma 6'!$H$69</definedName>
    <definedName name="VAS075_F_Kitiirenginiai83IsViso" localSheetId="5">'Forma 6'!$E$69</definedName>
    <definedName name="VAS075_F_Kitiirenginiai841NuotekuSurinkimas" localSheetId="5">'Forma 6'!$J$69</definedName>
    <definedName name="VAS075_F_Kitiirenginiai842NuotekuValymas" localSheetId="5">'Forma 6'!$K$69</definedName>
    <definedName name="VAS075_F_Kitiirenginiai843NuotekuDumblo" localSheetId="5">'Forma 6'!$L$69</definedName>
    <definedName name="VAS075_F_Kitiirenginiai84IsViso" localSheetId="5">'Forma 6'!$I$69</definedName>
    <definedName name="VAS075_F_Kitiirenginiai85PavirsiniuNuoteku" localSheetId="5">'Forma 6'!$M$69</definedName>
    <definedName name="VAS075_F_Kitiirenginiai86KitosReguliuojamosios" localSheetId="5">'Forma 6'!$N$69</definedName>
    <definedName name="VAS075_F_Kitiirenginiai87KitosVeiklos" localSheetId="5">'Forma 6'!$Q$69</definedName>
    <definedName name="VAS075_F_Kitiirenginiai8Apskaitosveikla1" localSheetId="5">'Forma 6'!$O$69</definedName>
    <definedName name="VAS075_F_Kitiirenginiai8Kitareguliuoja1" localSheetId="5">'Forma 6'!$P$69</definedName>
    <definedName name="VAS075_F_Kitiirenginiai91IS" localSheetId="5">'Forma 6'!$D$105</definedName>
    <definedName name="VAS075_F_Kitiirenginiai931GeriamojoVandens" localSheetId="5">'Forma 6'!$F$105</definedName>
    <definedName name="VAS075_F_Kitiirenginiai932GeriamojoVandens" localSheetId="5">'Forma 6'!$G$105</definedName>
    <definedName name="VAS075_F_Kitiirenginiai933GeriamojoVandens" localSheetId="5">'Forma 6'!$H$105</definedName>
    <definedName name="VAS075_F_Kitiirenginiai93IsViso" localSheetId="5">'Forma 6'!$E$105</definedName>
    <definedName name="VAS075_F_Kitiirenginiai941NuotekuSurinkimas" localSheetId="5">'Forma 6'!$J$105</definedName>
    <definedName name="VAS075_F_Kitiirenginiai942NuotekuValymas" localSheetId="5">'Forma 6'!$K$105</definedName>
    <definedName name="VAS075_F_Kitiirenginiai943NuotekuDumblo" localSheetId="5">'Forma 6'!$L$105</definedName>
    <definedName name="VAS075_F_Kitiirenginiai94IsViso" localSheetId="5">'Forma 6'!$I$105</definedName>
    <definedName name="VAS075_F_Kitiirenginiai95PavirsiniuNuoteku" localSheetId="5">'Forma 6'!$M$105</definedName>
    <definedName name="VAS075_F_Kitiirenginiai96KitosReguliuojamosios" localSheetId="5">'Forma 6'!$N$105</definedName>
    <definedName name="VAS075_F_Kitiirenginiai97KitosVeiklos" localSheetId="5">'Forma 6'!$Q$105</definedName>
    <definedName name="VAS075_F_Kitiirenginiai9Apskaitosveikla1" localSheetId="5">'Forma 6'!$O$105</definedName>
    <definedName name="VAS075_F_Kitiirenginiai9Kitareguliuoja1" localSheetId="5">'Forma 6'!$P$105</definedName>
    <definedName name="VAS075_F_Kitostransport21IS" localSheetId="5">'Forma 6'!$D$28</definedName>
    <definedName name="VAS075_F_Kitostransport231GeriamojoVandens" localSheetId="5">'Forma 6'!$F$28</definedName>
    <definedName name="VAS075_F_Kitostransport232GeriamojoVandens" localSheetId="5">'Forma 6'!$G$28</definedName>
    <definedName name="VAS075_F_Kitostransport233GeriamojoVandens" localSheetId="5">'Forma 6'!$H$28</definedName>
    <definedName name="VAS075_F_Kitostransport23IsViso" localSheetId="5">'Forma 6'!$E$28</definedName>
    <definedName name="VAS075_F_Kitostransport241NuotekuSurinkimas" localSheetId="5">'Forma 6'!$J$28</definedName>
    <definedName name="VAS075_F_Kitostransport242NuotekuValymas" localSheetId="5">'Forma 6'!$K$28</definedName>
    <definedName name="VAS075_F_Kitostransport243NuotekuDumblo" localSheetId="5">'Forma 6'!$L$28</definedName>
    <definedName name="VAS075_F_Kitostransport24IsViso" localSheetId="5">'Forma 6'!$I$28</definedName>
    <definedName name="VAS075_F_Kitostransport25PavirsiniuNuoteku" localSheetId="5">'Forma 6'!$M$28</definedName>
    <definedName name="VAS075_F_Kitostransport26KitosReguliuojamosios" localSheetId="5">'Forma 6'!$N$28</definedName>
    <definedName name="VAS075_F_Kitostransport27KitosVeiklos" localSheetId="5">'Forma 6'!$Q$28</definedName>
    <definedName name="VAS075_F_Kitostransport2Apskaitosveikla1" localSheetId="5">'Forma 6'!$O$28</definedName>
    <definedName name="VAS075_F_Kitostransport2Kitareguliuoja1" localSheetId="5">'Forma 6'!$P$28</definedName>
    <definedName name="VAS075_F_Kitostransport31IS" localSheetId="5">'Forma 6'!$D$51</definedName>
    <definedName name="VAS075_F_Kitostransport331GeriamojoVandens" localSheetId="5">'Forma 6'!$F$51</definedName>
    <definedName name="VAS075_F_Kitostransport332GeriamojoVandens" localSheetId="5">'Forma 6'!$G$51</definedName>
    <definedName name="VAS075_F_Kitostransport333GeriamojoVandens" localSheetId="5">'Forma 6'!$H$51</definedName>
    <definedName name="VAS075_F_Kitostransport33IsViso" localSheetId="5">'Forma 6'!$E$51</definedName>
    <definedName name="VAS075_F_Kitostransport341NuotekuSurinkimas" localSheetId="5">'Forma 6'!$J$51</definedName>
    <definedName name="VAS075_F_Kitostransport342NuotekuValymas" localSheetId="5">'Forma 6'!$K$51</definedName>
    <definedName name="VAS075_F_Kitostransport343NuotekuDumblo" localSheetId="5">'Forma 6'!$L$51</definedName>
    <definedName name="VAS075_F_Kitostransport34IsViso" localSheetId="5">'Forma 6'!$I$51</definedName>
    <definedName name="VAS075_F_Kitostransport35PavirsiniuNuoteku" localSheetId="5">'Forma 6'!$M$51</definedName>
    <definedName name="VAS075_F_Kitostransport36KitosReguliuojamosios" localSheetId="5">'Forma 6'!$N$51</definedName>
    <definedName name="VAS075_F_Kitostransport37KitosVeiklos" localSheetId="5">'Forma 6'!$Q$51</definedName>
    <definedName name="VAS075_F_Kitostransport3Apskaitosveikla1" localSheetId="5">'Forma 6'!$O$51</definedName>
    <definedName name="VAS075_F_Kitostransport3Kitareguliuoja1" localSheetId="5">'Forma 6'!$P$51</definedName>
    <definedName name="VAS075_F_Kitostransport41IS" localSheetId="5">'Forma 6'!$D$74</definedName>
    <definedName name="VAS075_F_Kitostransport431GeriamojoVandens" localSheetId="5">'Forma 6'!$F$74</definedName>
    <definedName name="VAS075_F_Kitostransport432GeriamojoVandens" localSheetId="5">'Forma 6'!$G$74</definedName>
    <definedName name="VAS075_F_Kitostransport433GeriamojoVandens" localSheetId="5">'Forma 6'!$H$74</definedName>
    <definedName name="VAS075_F_Kitostransport43IsViso" localSheetId="5">'Forma 6'!$E$74</definedName>
    <definedName name="VAS075_F_Kitostransport441NuotekuSurinkimas" localSheetId="5">'Forma 6'!$J$74</definedName>
    <definedName name="VAS075_F_Kitostransport442NuotekuValymas" localSheetId="5">'Forma 6'!$K$74</definedName>
    <definedName name="VAS075_F_Kitostransport443NuotekuDumblo" localSheetId="5">'Forma 6'!$L$74</definedName>
    <definedName name="VAS075_F_Kitostransport44IsViso" localSheetId="5">'Forma 6'!$I$74</definedName>
    <definedName name="VAS075_F_Kitostransport45PavirsiniuNuoteku" localSheetId="5">'Forma 6'!$M$74</definedName>
    <definedName name="VAS075_F_Kitostransport46KitosReguliuojamosios" localSheetId="5">'Forma 6'!$N$74</definedName>
    <definedName name="VAS075_F_Kitostransport47KitosVeiklos" localSheetId="5">'Forma 6'!$Q$74</definedName>
    <definedName name="VAS075_F_Kitostransport4Apskaitosveikla1" localSheetId="5">'Forma 6'!$O$74</definedName>
    <definedName name="VAS075_F_Kitostransport4Kitareguliuoja1" localSheetId="5">'Forma 6'!$P$74</definedName>
    <definedName name="VAS075_F_Kitostransport51IS" localSheetId="5">'Forma 6'!$D$113</definedName>
    <definedName name="VAS075_F_Kitostransport531GeriamojoVandens" localSheetId="5">'Forma 6'!$F$113</definedName>
    <definedName name="VAS075_F_Kitostransport532GeriamojoVandens" localSheetId="5">'Forma 6'!$G$113</definedName>
    <definedName name="VAS075_F_Kitostransport533GeriamojoVandens" localSheetId="5">'Forma 6'!$H$113</definedName>
    <definedName name="VAS075_F_Kitostransport53IsViso" localSheetId="5">'Forma 6'!$E$113</definedName>
    <definedName name="VAS075_F_Kitostransport541NuotekuSurinkimas" localSheetId="5">'Forma 6'!$J$113</definedName>
    <definedName name="VAS075_F_Kitostransport542NuotekuValymas" localSheetId="5">'Forma 6'!$K$113</definedName>
    <definedName name="VAS075_F_Kitostransport543NuotekuDumblo" localSheetId="5">'Forma 6'!$L$113</definedName>
    <definedName name="VAS075_F_Kitostransport54IsViso" localSheetId="5">'Forma 6'!$I$113</definedName>
    <definedName name="VAS075_F_Kitostransport55PavirsiniuNuoteku" localSheetId="5">'Forma 6'!$M$113</definedName>
    <definedName name="VAS075_F_Kitostransport56KitosReguliuojamosios" localSheetId="5">'Forma 6'!$N$113</definedName>
    <definedName name="VAS075_F_Kitostransport57KitosVeiklos" localSheetId="5">'Forma 6'!$Q$113</definedName>
    <definedName name="VAS075_F_Kitostransport5Apskaitosveikla1" localSheetId="5">'Forma 6'!$O$113</definedName>
    <definedName name="VAS075_F_Kitostransport5Kitareguliuoja1" localSheetId="5">'Forma 6'!$P$113</definedName>
    <definedName name="VAS075_F_Lengviejiautom21IS" localSheetId="5">'Forma 6'!$D$27</definedName>
    <definedName name="VAS075_F_Lengviejiautom231GeriamojoVandens" localSheetId="5">'Forma 6'!$F$27</definedName>
    <definedName name="VAS075_F_Lengviejiautom232GeriamojoVandens" localSheetId="5">'Forma 6'!$G$27</definedName>
    <definedName name="VAS075_F_Lengviejiautom233GeriamojoVandens" localSheetId="5">'Forma 6'!$H$27</definedName>
    <definedName name="VAS075_F_Lengviejiautom23IsViso" localSheetId="5">'Forma 6'!$E$27</definedName>
    <definedName name="VAS075_F_Lengviejiautom241NuotekuSurinkimas" localSheetId="5">'Forma 6'!$J$27</definedName>
    <definedName name="VAS075_F_Lengviejiautom242NuotekuValymas" localSheetId="5">'Forma 6'!$K$27</definedName>
    <definedName name="VAS075_F_Lengviejiautom243NuotekuDumblo" localSheetId="5">'Forma 6'!$L$27</definedName>
    <definedName name="VAS075_F_Lengviejiautom24IsViso" localSheetId="5">'Forma 6'!$I$27</definedName>
    <definedName name="VAS075_F_Lengviejiautom25PavirsiniuNuoteku" localSheetId="5">'Forma 6'!$M$27</definedName>
    <definedName name="VAS075_F_Lengviejiautom26KitosReguliuojamosios" localSheetId="5">'Forma 6'!$N$27</definedName>
    <definedName name="VAS075_F_Lengviejiautom27KitosVeiklos" localSheetId="5">'Forma 6'!$Q$27</definedName>
    <definedName name="VAS075_F_Lengviejiautom2Apskaitosveikla1" localSheetId="5">'Forma 6'!$O$27</definedName>
    <definedName name="VAS075_F_Lengviejiautom2Kitareguliuoja1" localSheetId="5">'Forma 6'!$P$27</definedName>
    <definedName name="VAS075_F_Lengviejiautom31IS" localSheetId="5">'Forma 6'!$D$50</definedName>
    <definedName name="VAS075_F_Lengviejiautom331GeriamojoVandens" localSheetId="5">'Forma 6'!$F$50</definedName>
    <definedName name="VAS075_F_Lengviejiautom332GeriamojoVandens" localSheetId="5">'Forma 6'!$G$50</definedName>
    <definedName name="VAS075_F_Lengviejiautom333GeriamojoVandens" localSheetId="5">'Forma 6'!$H$50</definedName>
    <definedName name="VAS075_F_Lengviejiautom33IsViso" localSheetId="5">'Forma 6'!$E$50</definedName>
    <definedName name="VAS075_F_Lengviejiautom341NuotekuSurinkimas" localSheetId="5">'Forma 6'!$J$50</definedName>
    <definedName name="VAS075_F_Lengviejiautom342NuotekuValymas" localSheetId="5">'Forma 6'!$K$50</definedName>
    <definedName name="VAS075_F_Lengviejiautom343NuotekuDumblo" localSheetId="5">'Forma 6'!$L$50</definedName>
    <definedName name="VAS075_F_Lengviejiautom34IsViso" localSheetId="5">'Forma 6'!$I$50</definedName>
    <definedName name="VAS075_F_Lengviejiautom35PavirsiniuNuoteku" localSheetId="5">'Forma 6'!$M$50</definedName>
    <definedName name="VAS075_F_Lengviejiautom36KitosReguliuojamosios" localSheetId="5">'Forma 6'!$N$50</definedName>
    <definedName name="VAS075_F_Lengviejiautom37KitosVeiklos" localSheetId="5">'Forma 6'!$Q$50</definedName>
    <definedName name="VAS075_F_Lengviejiautom3Apskaitosveikla1" localSheetId="5">'Forma 6'!$O$50</definedName>
    <definedName name="VAS075_F_Lengviejiautom3Kitareguliuoja1" localSheetId="5">'Forma 6'!$P$50</definedName>
    <definedName name="VAS075_F_Lengviejiautom41IS" localSheetId="5">'Forma 6'!$D$73</definedName>
    <definedName name="VAS075_F_Lengviejiautom431GeriamojoVandens" localSheetId="5">'Forma 6'!$F$73</definedName>
    <definedName name="VAS075_F_Lengviejiautom432GeriamojoVandens" localSheetId="5">'Forma 6'!$G$73</definedName>
    <definedName name="VAS075_F_Lengviejiautom433GeriamojoVandens" localSheetId="5">'Forma 6'!$H$73</definedName>
    <definedName name="VAS075_F_Lengviejiautom43IsViso" localSheetId="5">'Forma 6'!$E$73</definedName>
    <definedName name="VAS075_F_Lengviejiautom441NuotekuSurinkimas" localSheetId="5">'Forma 6'!$J$73</definedName>
    <definedName name="VAS075_F_Lengviejiautom442NuotekuValymas" localSheetId="5">'Forma 6'!$K$73</definedName>
    <definedName name="VAS075_F_Lengviejiautom443NuotekuDumblo" localSheetId="5">'Forma 6'!$L$73</definedName>
    <definedName name="VAS075_F_Lengviejiautom44IsViso" localSheetId="5">'Forma 6'!$I$73</definedName>
    <definedName name="VAS075_F_Lengviejiautom45PavirsiniuNuoteku" localSheetId="5">'Forma 6'!$M$73</definedName>
    <definedName name="VAS075_F_Lengviejiautom46KitosReguliuojamosios" localSheetId="5">'Forma 6'!$N$73</definedName>
    <definedName name="VAS075_F_Lengviejiautom47KitosVeiklos" localSheetId="5">'Forma 6'!$Q$73</definedName>
    <definedName name="VAS075_F_Lengviejiautom4Apskaitosveikla1" localSheetId="5">'Forma 6'!$O$73</definedName>
    <definedName name="VAS075_F_Lengviejiautom4Kitareguliuoja1" localSheetId="5">'Forma 6'!$P$73</definedName>
    <definedName name="VAS075_F_Lengviejiautom51IS" localSheetId="5">'Forma 6'!$D$112</definedName>
    <definedName name="VAS075_F_Lengviejiautom531GeriamojoVandens" localSheetId="5">'Forma 6'!$F$112</definedName>
    <definedName name="VAS075_F_Lengviejiautom532GeriamojoVandens" localSheetId="5">'Forma 6'!$G$112</definedName>
    <definedName name="VAS075_F_Lengviejiautom533GeriamojoVandens" localSheetId="5">'Forma 6'!$H$112</definedName>
    <definedName name="VAS075_F_Lengviejiautom53IsViso" localSheetId="5">'Forma 6'!$E$112</definedName>
    <definedName name="VAS075_F_Lengviejiautom541NuotekuSurinkimas" localSheetId="5">'Forma 6'!$J$112</definedName>
    <definedName name="VAS075_F_Lengviejiautom542NuotekuValymas" localSheetId="5">'Forma 6'!$K$112</definedName>
    <definedName name="VAS075_F_Lengviejiautom543NuotekuDumblo" localSheetId="5">'Forma 6'!$L$112</definedName>
    <definedName name="VAS075_F_Lengviejiautom54IsViso" localSheetId="5">'Forma 6'!$I$112</definedName>
    <definedName name="VAS075_F_Lengviejiautom55PavirsiniuNuoteku" localSheetId="5">'Forma 6'!$M$112</definedName>
    <definedName name="VAS075_F_Lengviejiautom56KitosReguliuojamosios" localSheetId="5">'Forma 6'!$N$112</definedName>
    <definedName name="VAS075_F_Lengviejiautom57KitosVeiklos" localSheetId="5">'Forma 6'!$Q$112</definedName>
    <definedName name="VAS075_F_Lengviejiautom5Apskaitosveikla1" localSheetId="5">'Forma 6'!$O$112</definedName>
    <definedName name="VAS075_F_Lengviejiautom5Kitareguliuoja1" localSheetId="5">'Forma 6'!$P$112</definedName>
    <definedName name="VAS075_F_Masinosiriranga21IS" localSheetId="5">'Forma 6'!$D$20</definedName>
    <definedName name="VAS075_F_Masinosiriranga231GeriamojoVandens" localSheetId="5">'Forma 6'!$F$20</definedName>
    <definedName name="VAS075_F_Masinosiriranga232GeriamojoVandens" localSheetId="5">'Forma 6'!$G$20</definedName>
    <definedName name="VAS075_F_Masinosiriranga233GeriamojoVandens" localSheetId="5">'Forma 6'!$H$20</definedName>
    <definedName name="VAS075_F_Masinosiriranga23IsViso" localSheetId="5">'Forma 6'!$E$20</definedName>
    <definedName name="VAS075_F_Masinosiriranga241NuotekuSurinkimas" localSheetId="5">'Forma 6'!$J$20</definedName>
    <definedName name="VAS075_F_Masinosiriranga242NuotekuValymas" localSheetId="5">'Forma 6'!$K$20</definedName>
    <definedName name="VAS075_F_Masinosiriranga243NuotekuDumblo" localSheetId="5">'Forma 6'!$L$20</definedName>
    <definedName name="VAS075_F_Masinosiriranga24IsViso" localSheetId="5">'Forma 6'!$I$20</definedName>
    <definedName name="VAS075_F_Masinosiriranga25PavirsiniuNuoteku" localSheetId="5">'Forma 6'!$M$20</definedName>
    <definedName name="VAS075_F_Masinosiriranga26KitosReguliuojamosios" localSheetId="5">'Forma 6'!$N$20</definedName>
    <definedName name="VAS075_F_Masinosiriranga27KitosVeiklos" localSheetId="5">'Forma 6'!$Q$20</definedName>
    <definedName name="VAS075_F_Masinosiriranga2Apskaitosveikla1" localSheetId="5">'Forma 6'!$O$20</definedName>
    <definedName name="VAS075_F_Masinosiriranga2Kitareguliuoja1" localSheetId="5">'Forma 6'!$P$20</definedName>
    <definedName name="VAS075_F_Masinosiriranga31IS" localSheetId="5">'Forma 6'!$D$43</definedName>
    <definedName name="VAS075_F_Masinosiriranga331GeriamojoVandens" localSheetId="5">'Forma 6'!$F$43</definedName>
    <definedName name="VAS075_F_Masinosiriranga332GeriamojoVandens" localSheetId="5">'Forma 6'!$G$43</definedName>
    <definedName name="VAS075_F_Masinosiriranga333GeriamojoVandens" localSheetId="5">'Forma 6'!$H$43</definedName>
    <definedName name="VAS075_F_Masinosiriranga33IsViso" localSheetId="5">'Forma 6'!$E$43</definedName>
    <definedName name="VAS075_F_Masinosiriranga341NuotekuSurinkimas" localSheetId="5">'Forma 6'!$J$43</definedName>
    <definedName name="VAS075_F_Masinosiriranga342NuotekuValymas" localSheetId="5">'Forma 6'!$K$43</definedName>
    <definedName name="VAS075_F_Masinosiriranga343NuotekuDumblo" localSheetId="5">'Forma 6'!$L$43</definedName>
    <definedName name="VAS075_F_Masinosiriranga34IsViso" localSheetId="5">'Forma 6'!$I$43</definedName>
    <definedName name="VAS075_F_Masinosiriranga35PavirsiniuNuoteku" localSheetId="5">'Forma 6'!$M$43</definedName>
    <definedName name="VAS075_F_Masinosiriranga36KitosReguliuojamosios" localSheetId="5">'Forma 6'!$N$43</definedName>
    <definedName name="VAS075_F_Masinosiriranga37KitosVeiklos" localSheetId="5">'Forma 6'!$Q$43</definedName>
    <definedName name="VAS075_F_Masinosiriranga3Apskaitosveikla1" localSheetId="5">'Forma 6'!$O$43</definedName>
    <definedName name="VAS075_F_Masinosiriranga3Kitareguliuoja1" localSheetId="5">'Forma 6'!$P$43</definedName>
    <definedName name="VAS075_F_Masinosiriranga41IS" localSheetId="5">'Forma 6'!$D$66</definedName>
    <definedName name="VAS075_F_Masinosiriranga431GeriamojoVandens" localSheetId="5">'Forma 6'!$F$66</definedName>
    <definedName name="VAS075_F_Masinosiriranga432GeriamojoVandens" localSheetId="5">'Forma 6'!$G$66</definedName>
    <definedName name="VAS075_F_Masinosiriranga433GeriamojoVandens" localSheetId="5">'Forma 6'!$H$66</definedName>
    <definedName name="VAS075_F_Masinosiriranga43IsViso" localSheetId="5">'Forma 6'!$E$66</definedName>
    <definedName name="VAS075_F_Masinosiriranga441NuotekuSurinkimas" localSheetId="5">'Forma 6'!$J$66</definedName>
    <definedName name="VAS075_F_Masinosiriranga442NuotekuValymas" localSheetId="5">'Forma 6'!$K$66</definedName>
    <definedName name="VAS075_F_Masinosiriranga443NuotekuDumblo" localSheetId="5">'Forma 6'!$L$66</definedName>
    <definedName name="VAS075_F_Masinosiriranga44IsViso" localSheetId="5">'Forma 6'!$I$66</definedName>
    <definedName name="VAS075_F_Masinosiriranga45PavirsiniuNuoteku" localSheetId="5">'Forma 6'!$M$66</definedName>
    <definedName name="VAS075_F_Masinosiriranga46KitosReguliuojamosios" localSheetId="5">'Forma 6'!$N$66</definedName>
    <definedName name="VAS075_F_Masinosiriranga47KitosVeiklos" localSheetId="5">'Forma 6'!$Q$66</definedName>
    <definedName name="VAS075_F_Masinosiriranga4Apskaitosveikla1" localSheetId="5">'Forma 6'!$O$66</definedName>
    <definedName name="VAS075_F_Masinosiriranga4Kitareguliuoja1" localSheetId="5">'Forma 6'!$P$66</definedName>
    <definedName name="VAS075_F_Masinosiriranga51IS" localSheetId="5">'Forma 6'!$D$106</definedName>
    <definedName name="VAS075_F_Masinosiriranga531GeriamojoVandens" localSheetId="5">'Forma 6'!$F$106</definedName>
    <definedName name="VAS075_F_Masinosiriranga532GeriamojoVandens" localSheetId="5">'Forma 6'!$G$106</definedName>
    <definedName name="VAS075_F_Masinosiriranga533GeriamojoVandens" localSheetId="5">'Forma 6'!$H$106</definedName>
    <definedName name="VAS075_F_Masinosiriranga53IsViso" localSheetId="5">'Forma 6'!$E$106</definedName>
    <definedName name="VAS075_F_Masinosiriranga541NuotekuSurinkimas" localSheetId="5">'Forma 6'!$J$106</definedName>
    <definedName name="VAS075_F_Masinosiriranga542NuotekuValymas" localSheetId="5">'Forma 6'!$K$106</definedName>
    <definedName name="VAS075_F_Masinosiriranga543NuotekuDumblo" localSheetId="5">'Forma 6'!$L$106</definedName>
    <definedName name="VAS075_F_Masinosiriranga54IsViso" localSheetId="5">'Forma 6'!$I$106</definedName>
    <definedName name="VAS075_F_Masinosiriranga55PavirsiniuNuoteku" localSheetId="5">'Forma 6'!$M$106</definedName>
    <definedName name="VAS075_F_Masinosiriranga56KitosReguliuojamosios" localSheetId="5">'Forma 6'!$N$106</definedName>
    <definedName name="VAS075_F_Masinosiriranga57KitosVeiklos" localSheetId="5">'Forma 6'!$Q$106</definedName>
    <definedName name="VAS075_F_Masinosiriranga5Apskaitosveikla1" localSheetId="5">'Forma 6'!$O$106</definedName>
    <definedName name="VAS075_F_Masinosiriranga5Kitareguliuoja1" localSheetId="5">'Forma 6'!$P$106</definedName>
    <definedName name="VAS075_F_Nematerialusis21IS" localSheetId="5">'Forma 6'!$D$11</definedName>
    <definedName name="VAS075_F_Nematerialusis231GeriamojoVandens" localSheetId="5">'Forma 6'!$F$11</definedName>
    <definedName name="VAS075_F_Nematerialusis232GeriamojoVandens" localSheetId="5">'Forma 6'!$G$11</definedName>
    <definedName name="VAS075_F_Nematerialusis233GeriamojoVandens" localSheetId="5">'Forma 6'!$H$11</definedName>
    <definedName name="VAS075_F_Nematerialusis23IsViso" localSheetId="5">'Forma 6'!$E$11</definedName>
    <definedName name="VAS075_F_Nematerialusis241NuotekuSurinkimas" localSheetId="5">'Forma 6'!$J$11</definedName>
    <definedName name="VAS075_F_Nematerialusis242NuotekuValymas" localSheetId="5">'Forma 6'!$K$11</definedName>
    <definedName name="VAS075_F_Nematerialusis243NuotekuDumblo" localSheetId="5">'Forma 6'!$L$11</definedName>
    <definedName name="VAS075_F_Nematerialusis24IsViso" localSheetId="5">'Forma 6'!$I$11</definedName>
    <definedName name="VAS075_F_Nematerialusis25PavirsiniuNuoteku" localSheetId="5">'Forma 6'!$M$11</definedName>
    <definedName name="VAS075_F_Nematerialusis26KitosReguliuojamosios" localSheetId="5">'Forma 6'!$N$11</definedName>
    <definedName name="VAS075_F_Nematerialusis27KitosVeiklos" localSheetId="5">'Forma 6'!$Q$11</definedName>
    <definedName name="VAS075_F_Nematerialusis2Apskaitosveikla1" localSheetId="5">'Forma 6'!$O$11</definedName>
    <definedName name="VAS075_F_Nematerialusis2Kitareguliuoja1" localSheetId="5">'Forma 6'!$P$11</definedName>
    <definedName name="VAS075_F_Nematerialusis31IS" localSheetId="5">'Forma 6'!$D$34</definedName>
    <definedName name="VAS075_F_Nematerialusis331GeriamojoVandens" localSheetId="5">'Forma 6'!$F$34</definedName>
    <definedName name="VAS075_F_Nematerialusis332GeriamojoVandens" localSheetId="5">'Forma 6'!$G$34</definedName>
    <definedName name="VAS075_F_Nematerialusis333GeriamojoVandens" localSheetId="5">'Forma 6'!$H$34</definedName>
    <definedName name="VAS075_F_Nematerialusis33IsViso" localSheetId="5">'Forma 6'!$E$34</definedName>
    <definedName name="VAS075_F_Nematerialusis341NuotekuSurinkimas" localSheetId="5">'Forma 6'!$J$34</definedName>
    <definedName name="VAS075_F_Nematerialusis342NuotekuValymas" localSheetId="5">'Forma 6'!$K$34</definedName>
    <definedName name="VAS075_F_Nematerialusis343NuotekuDumblo" localSheetId="5">'Forma 6'!$L$34</definedName>
    <definedName name="VAS075_F_Nematerialusis34IsViso" localSheetId="5">'Forma 6'!$I$34</definedName>
    <definedName name="VAS075_F_Nematerialusis35PavirsiniuNuoteku" localSheetId="5">'Forma 6'!$M$34</definedName>
    <definedName name="VAS075_F_Nematerialusis36KitosReguliuojamosios" localSheetId="5">'Forma 6'!$N$34</definedName>
    <definedName name="VAS075_F_Nematerialusis37KitosVeiklos" localSheetId="5">'Forma 6'!$Q$34</definedName>
    <definedName name="VAS075_F_Nematerialusis3Apskaitosveikla1" localSheetId="5">'Forma 6'!$O$34</definedName>
    <definedName name="VAS075_F_Nematerialusis3Kitareguliuoja1" localSheetId="5">'Forma 6'!$P$34</definedName>
    <definedName name="VAS075_F_Nematerialusis41IS" localSheetId="5">'Forma 6'!$D$57</definedName>
    <definedName name="VAS075_F_Nematerialusis431GeriamojoVandens" localSheetId="5">'Forma 6'!$F$57</definedName>
    <definedName name="VAS075_F_Nematerialusis432GeriamojoVandens" localSheetId="5">'Forma 6'!$G$57</definedName>
    <definedName name="VAS075_F_Nematerialusis433GeriamojoVandens" localSheetId="5">'Forma 6'!$H$57</definedName>
    <definedName name="VAS075_F_Nematerialusis43IsViso" localSheetId="5">'Forma 6'!$E$57</definedName>
    <definedName name="VAS075_F_Nematerialusis441NuotekuSurinkimas" localSheetId="5">'Forma 6'!$J$57</definedName>
    <definedName name="VAS075_F_Nematerialusis442NuotekuValymas" localSheetId="5">'Forma 6'!$K$57</definedName>
    <definedName name="VAS075_F_Nematerialusis443NuotekuDumblo" localSheetId="5">'Forma 6'!$L$57</definedName>
    <definedName name="VAS075_F_Nematerialusis44IsViso" localSheetId="5">'Forma 6'!$I$57</definedName>
    <definedName name="VAS075_F_Nematerialusis45PavirsiniuNuoteku" localSheetId="5">'Forma 6'!$M$57</definedName>
    <definedName name="VAS075_F_Nematerialusis46KitosReguliuojamosios" localSheetId="5">'Forma 6'!$N$57</definedName>
    <definedName name="VAS075_F_Nematerialusis47KitosVeiklos" localSheetId="5">'Forma 6'!$Q$57</definedName>
    <definedName name="VAS075_F_Nematerialusis4Apskaitosveikla1" localSheetId="5">'Forma 6'!$O$57</definedName>
    <definedName name="VAS075_F_Nematerialusis4Kitareguliuoja1" localSheetId="5">'Forma 6'!$P$57</definedName>
    <definedName name="VAS075_F_Nematerialusis51IS" localSheetId="5">'Forma 6'!$D$97</definedName>
    <definedName name="VAS075_F_Nematerialusis531GeriamojoVandens" localSheetId="5">'Forma 6'!$F$97</definedName>
    <definedName name="VAS075_F_Nematerialusis532GeriamojoVandens" localSheetId="5">'Forma 6'!$G$97</definedName>
    <definedName name="VAS075_F_Nematerialusis533GeriamojoVandens" localSheetId="5">'Forma 6'!$H$97</definedName>
    <definedName name="VAS075_F_Nematerialusis53IsViso" localSheetId="5">'Forma 6'!$E$97</definedName>
    <definedName name="VAS075_F_Nematerialusis541NuotekuSurinkimas" localSheetId="5">'Forma 6'!$J$97</definedName>
    <definedName name="VAS075_F_Nematerialusis542NuotekuValymas" localSheetId="5">'Forma 6'!$K$97</definedName>
    <definedName name="VAS075_F_Nematerialusis543NuotekuDumblo" localSheetId="5">'Forma 6'!$L$97</definedName>
    <definedName name="VAS075_F_Nematerialusis54IsViso" localSheetId="5">'Forma 6'!$I$97</definedName>
    <definedName name="VAS075_F_Nematerialusis55PavirsiniuNuoteku" localSheetId="5">'Forma 6'!$M$97</definedName>
    <definedName name="VAS075_F_Nematerialusis56KitosReguliuojamosios" localSheetId="5">'Forma 6'!$N$97</definedName>
    <definedName name="VAS075_F_Nematerialusis57KitosVeiklos" localSheetId="5">'Forma 6'!$Q$97</definedName>
    <definedName name="VAS075_F_Nematerialusis5Apskaitosveikla1" localSheetId="5">'Forma 6'!$O$97</definedName>
    <definedName name="VAS075_F_Nematerialusis5Kitareguliuoja1" localSheetId="5">'Forma 6'!$P$97</definedName>
    <definedName name="VAS075_F_Netiesiogiaipa11IS" localSheetId="5">'Forma 6'!$D$56</definedName>
    <definedName name="VAS075_F_Netiesiogiaipa131GeriamojoVandens" localSheetId="5">'Forma 6'!$F$56</definedName>
    <definedName name="VAS075_F_Netiesiogiaipa132GeriamojoVandens" localSheetId="5">'Forma 6'!$G$56</definedName>
    <definedName name="VAS075_F_Netiesiogiaipa133GeriamojoVandens" localSheetId="5">'Forma 6'!$H$56</definedName>
    <definedName name="VAS075_F_Netiesiogiaipa13IsViso" localSheetId="5">'Forma 6'!$E$56</definedName>
    <definedName name="VAS075_F_Netiesiogiaipa141NuotekuSurinkimas" localSheetId="5">'Forma 6'!$J$56</definedName>
    <definedName name="VAS075_F_Netiesiogiaipa142NuotekuValymas" localSheetId="5">'Forma 6'!$K$56</definedName>
    <definedName name="VAS075_F_Netiesiogiaipa143NuotekuDumblo" localSheetId="5">'Forma 6'!$L$56</definedName>
    <definedName name="VAS075_F_Netiesiogiaipa14IsViso" localSheetId="5">'Forma 6'!$I$56</definedName>
    <definedName name="VAS075_F_Netiesiogiaipa15PavirsiniuNuoteku" localSheetId="5">'Forma 6'!$M$56</definedName>
    <definedName name="VAS075_F_Netiesiogiaipa16KitosReguliuojamosios" localSheetId="5">'Forma 6'!$N$56</definedName>
    <definedName name="VAS075_F_Netiesiogiaipa17KitosVeiklos" localSheetId="5">'Forma 6'!$Q$56</definedName>
    <definedName name="VAS075_F_Netiesiogiaipa1Apskaitosveikla1" localSheetId="5">'Forma 6'!$O$56</definedName>
    <definedName name="VAS075_F_Netiesiogiaipa1Kitareguliuoja1" localSheetId="5">'Forma 6'!$P$56</definedName>
    <definedName name="VAS075_F_Nuotekuirdumbl21IS" localSheetId="5">'Forma 6'!$D$22</definedName>
    <definedName name="VAS075_F_Nuotekuirdumbl231GeriamojoVandens" localSheetId="5">'Forma 6'!$F$22</definedName>
    <definedName name="VAS075_F_Nuotekuirdumbl232GeriamojoVandens" localSheetId="5">'Forma 6'!$G$22</definedName>
    <definedName name="VAS075_F_Nuotekuirdumbl233GeriamojoVandens" localSheetId="5">'Forma 6'!$H$22</definedName>
    <definedName name="VAS075_F_Nuotekuirdumbl23IsViso" localSheetId="5">'Forma 6'!$E$22</definedName>
    <definedName name="VAS075_F_Nuotekuirdumbl241NuotekuSurinkimas" localSheetId="5">'Forma 6'!$J$22</definedName>
    <definedName name="VAS075_F_Nuotekuirdumbl242NuotekuValymas" localSheetId="5">'Forma 6'!$K$22</definedName>
    <definedName name="VAS075_F_Nuotekuirdumbl243NuotekuDumblo" localSheetId="5">'Forma 6'!$L$22</definedName>
    <definedName name="VAS075_F_Nuotekuirdumbl24IsViso" localSheetId="5">'Forma 6'!$I$22</definedName>
    <definedName name="VAS075_F_Nuotekuirdumbl25PavirsiniuNuoteku" localSheetId="5">'Forma 6'!$M$22</definedName>
    <definedName name="VAS075_F_Nuotekuirdumbl26KitosReguliuojamosios" localSheetId="5">'Forma 6'!$N$22</definedName>
    <definedName name="VAS075_F_Nuotekuirdumbl27KitosVeiklos" localSheetId="5">'Forma 6'!$Q$22</definedName>
    <definedName name="VAS075_F_Nuotekuirdumbl2Apskaitosveikla1" localSheetId="5">'Forma 6'!$O$22</definedName>
    <definedName name="VAS075_F_Nuotekuirdumbl2Kitareguliuoja1" localSheetId="5">'Forma 6'!$P$22</definedName>
    <definedName name="VAS075_F_Nuotekuirdumbl31IS" localSheetId="5">'Forma 6'!$D$45</definedName>
    <definedName name="VAS075_F_Nuotekuirdumbl331GeriamojoVandens" localSheetId="5">'Forma 6'!$F$45</definedName>
    <definedName name="VAS075_F_Nuotekuirdumbl332GeriamojoVandens" localSheetId="5">'Forma 6'!$G$45</definedName>
    <definedName name="VAS075_F_Nuotekuirdumbl333GeriamojoVandens" localSheetId="5">'Forma 6'!$H$45</definedName>
    <definedName name="VAS075_F_Nuotekuirdumbl33IsViso" localSheetId="5">'Forma 6'!$E$45</definedName>
    <definedName name="VAS075_F_Nuotekuirdumbl341NuotekuSurinkimas" localSheetId="5">'Forma 6'!$J$45</definedName>
    <definedName name="VAS075_F_Nuotekuirdumbl342NuotekuValymas" localSheetId="5">'Forma 6'!$K$45</definedName>
    <definedName name="VAS075_F_Nuotekuirdumbl343NuotekuDumblo" localSheetId="5">'Forma 6'!$L$45</definedName>
    <definedName name="VAS075_F_Nuotekuirdumbl34IsViso" localSheetId="5">'Forma 6'!$I$45</definedName>
    <definedName name="VAS075_F_Nuotekuirdumbl35PavirsiniuNuoteku" localSheetId="5">'Forma 6'!$M$45</definedName>
    <definedName name="VAS075_F_Nuotekuirdumbl36KitosReguliuojamosios" localSheetId="5">'Forma 6'!$N$45</definedName>
    <definedName name="VAS075_F_Nuotekuirdumbl37KitosVeiklos" localSheetId="5">'Forma 6'!$Q$45</definedName>
    <definedName name="VAS075_F_Nuotekuirdumbl3Apskaitosveikla1" localSheetId="5">'Forma 6'!$O$45</definedName>
    <definedName name="VAS075_F_Nuotekuirdumbl3Kitareguliuoja1" localSheetId="5">'Forma 6'!$P$45</definedName>
    <definedName name="VAS075_F_Nuotekuirdumbl41IS" localSheetId="5">'Forma 6'!$D$68</definedName>
    <definedName name="VAS075_F_Nuotekuirdumbl431GeriamojoVandens" localSheetId="5">'Forma 6'!$F$68</definedName>
    <definedName name="VAS075_F_Nuotekuirdumbl432GeriamojoVandens" localSheetId="5">'Forma 6'!$G$68</definedName>
    <definedName name="VAS075_F_Nuotekuirdumbl433GeriamojoVandens" localSheetId="5">'Forma 6'!$H$68</definedName>
    <definedName name="VAS075_F_Nuotekuirdumbl43IsViso" localSheetId="5">'Forma 6'!$E$68</definedName>
    <definedName name="VAS075_F_Nuotekuirdumbl441NuotekuSurinkimas" localSheetId="5">'Forma 6'!$J$68</definedName>
    <definedName name="VAS075_F_Nuotekuirdumbl442NuotekuValymas" localSheetId="5">'Forma 6'!$K$68</definedName>
    <definedName name="VAS075_F_Nuotekuirdumbl443NuotekuDumblo" localSheetId="5">'Forma 6'!$L$68</definedName>
    <definedName name="VAS075_F_Nuotekuirdumbl44IsViso" localSheetId="5">'Forma 6'!$I$68</definedName>
    <definedName name="VAS075_F_Nuotekuirdumbl45PavirsiniuNuoteku" localSheetId="5">'Forma 6'!$M$68</definedName>
    <definedName name="VAS075_F_Nuotekuirdumbl46KitosReguliuojamosios" localSheetId="5">'Forma 6'!$N$68</definedName>
    <definedName name="VAS075_F_Nuotekuirdumbl47KitosVeiklos" localSheetId="5">'Forma 6'!$Q$68</definedName>
    <definedName name="VAS075_F_Nuotekuirdumbl4Apskaitosveikla1" localSheetId="5">'Forma 6'!$O$68</definedName>
    <definedName name="VAS075_F_Nuotekuirdumbl4Kitareguliuoja1" localSheetId="5">'Forma 6'!$P$68</definedName>
    <definedName name="VAS075_F_Paskirstomasil11IS" localSheetId="5">'Forma 6'!$D$10</definedName>
    <definedName name="VAS075_F_Paskirstomasil131GeriamojoVandens" localSheetId="5">'Forma 6'!$F$10</definedName>
    <definedName name="VAS075_F_Paskirstomasil132GeriamojoVandens" localSheetId="5">'Forma 6'!$G$10</definedName>
    <definedName name="VAS075_F_Paskirstomasil133GeriamojoVandens" localSheetId="5">'Forma 6'!$H$10</definedName>
    <definedName name="VAS075_F_Paskirstomasil13IsViso" localSheetId="5">'Forma 6'!$E$10</definedName>
    <definedName name="VAS075_F_Paskirstomasil141NuotekuSurinkimas" localSheetId="5">'Forma 6'!$J$10</definedName>
    <definedName name="VAS075_F_Paskirstomasil142NuotekuValymas" localSheetId="5">'Forma 6'!$K$10</definedName>
    <definedName name="VAS075_F_Paskirstomasil143NuotekuDumblo" localSheetId="5">'Forma 6'!$L$10</definedName>
    <definedName name="VAS075_F_Paskirstomasil14IsViso" localSheetId="5">'Forma 6'!$I$10</definedName>
    <definedName name="VAS075_F_Paskirstomasil15PavirsiniuNuoteku" localSheetId="5">'Forma 6'!$M$10</definedName>
    <definedName name="VAS075_F_Paskirstomasil16KitosReguliuojamosios" localSheetId="5">'Forma 6'!$N$10</definedName>
    <definedName name="VAS075_F_Paskirstomasil17KitosVeiklos" localSheetId="5">'Forma 6'!$Q$10</definedName>
    <definedName name="VAS075_F_Paskirstomasil1Apskaitosveikla1" localSheetId="5">'Forma 6'!$O$10</definedName>
    <definedName name="VAS075_F_Paskirstomasil1Kitareguliuoja1" localSheetId="5">'Forma 6'!$P$10</definedName>
    <definedName name="VAS075_F_Pastataiadmini21IS" localSheetId="5">'Forma 6'!$D$16</definedName>
    <definedName name="VAS075_F_Pastataiadmini231GeriamojoVandens" localSheetId="5">'Forma 6'!$F$16</definedName>
    <definedName name="VAS075_F_Pastataiadmini232GeriamojoVandens" localSheetId="5">'Forma 6'!$G$16</definedName>
    <definedName name="VAS075_F_Pastataiadmini233GeriamojoVandens" localSheetId="5">'Forma 6'!$H$16</definedName>
    <definedName name="VAS075_F_Pastataiadmini23IsViso" localSheetId="5">'Forma 6'!$E$16</definedName>
    <definedName name="VAS075_F_Pastataiadmini241NuotekuSurinkimas" localSheetId="5">'Forma 6'!$J$16</definedName>
    <definedName name="VAS075_F_Pastataiadmini242NuotekuValymas" localSheetId="5">'Forma 6'!$K$16</definedName>
    <definedName name="VAS075_F_Pastataiadmini243NuotekuDumblo" localSheetId="5">'Forma 6'!$L$16</definedName>
    <definedName name="VAS075_F_Pastataiadmini24IsViso" localSheetId="5">'Forma 6'!$I$16</definedName>
    <definedName name="VAS075_F_Pastataiadmini25PavirsiniuNuoteku" localSheetId="5">'Forma 6'!$M$16</definedName>
    <definedName name="VAS075_F_Pastataiadmini26KitosReguliuojamosios" localSheetId="5">'Forma 6'!$N$16</definedName>
    <definedName name="VAS075_F_Pastataiadmini27KitosVeiklos" localSheetId="5">'Forma 6'!$Q$16</definedName>
    <definedName name="VAS075_F_Pastataiadmini2Apskaitosveikla1" localSheetId="5">'Forma 6'!$O$16</definedName>
    <definedName name="VAS075_F_Pastataiadmini2Kitareguliuoja1" localSheetId="5">'Forma 6'!$P$16</definedName>
    <definedName name="VAS075_F_Pastataiadmini31IS" localSheetId="5">'Forma 6'!$D$39</definedName>
    <definedName name="VAS075_F_Pastataiadmini331GeriamojoVandens" localSheetId="5">'Forma 6'!$F$39</definedName>
    <definedName name="VAS075_F_Pastataiadmini332GeriamojoVandens" localSheetId="5">'Forma 6'!$G$39</definedName>
    <definedName name="VAS075_F_Pastataiadmini333GeriamojoVandens" localSheetId="5">'Forma 6'!$H$39</definedName>
    <definedName name="VAS075_F_Pastataiadmini33IsViso" localSheetId="5">'Forma 6'!$E$39</definedName>
    <definedName name="VAS075_F_Pastataiadmini341NuotekuSurinkimas" localSheetId="5">'Forma 6'!$J$39</definedName>
    <definedName name="VAS075_F_Pastataiadmini342NuotekuValymas" localSheetId="5">'Forma 6'!$K$39</definedName>
    <definedName name="VAS075_F_Pastataiadmini343NuotekuDumblo" localSheetId="5">'Forma 6'!$L$39</definedName>
    <definedName name="VAS075_F_Pastataiadmini34IsViso" localSheetId="5">'Forma 6'!$I$39</definedName>
    <definedName name="VAS075_F_Pastataiadmini35PavirsiniuNuoteku" localSheetId="5">'Forma 6'!$M$39</definedName>
    <definedName name="VAS075_F_Pastataiadmini36KitosReguliuojamosios" localSheetId="5">'Forma 6'!$N$39</definedName>
    <definedName name="VAS075_F_Pastataiadmini37KitosVeiklos" localSheetId="5">'Forma 6'!$Q$39</definedName>
    <definedName name="VAS075_F_Pastataiadmini3Apskaitosveikla1" localSheetId="5">'Forma 6'!$O$39</definedName>
    <definedName name="VAS075_F_Pastataiadmini3Kitareguliuoja1" localSheetId="5">'Forma 6'!$P$39</definedName>
    <definedName name="VAS075_F_Pastataiadmini41IS" localSheetId="5">'Forma 6'!$D$62</definedName>
    <definedName name="VAS075_F_Pastataiadmini431GeriamojoVandens" localSheetId="5">'Forma 6'!$F$62</definedName>
    <definedName name="VAS075_F_Pastataiadmini432GeriamojoVandens" localSheetId="5">'Forma 6'!$G$62</definedName>
    <definedName name="VAS075_F_Pastataiadmini433GeriamojoVandens" localSheetId="5">'Forma 6'!$H$62</definedName>
    <definedName name="VAS075_F_Pastataiadmini43IsViso" localSheetId="5">'Forma 6'!$E$62</definedName>
    <definedName name="VAS075_F_Pastataiadmini441NuotekuSurinkimas" localSheetId="5">'Forma 6'!$J$62</definedName>
    <definedName name="VAS075_F_Pastataiadmini442NuotekuValymas" localSheetId="5">'Forma 6'!$K$62</definedName>
    <definedName name="VAS075_F_Pastataiadmini443NuotekuDumblo" localSheetId="5">'Forma 6'!$L$62</definedName>
    <definedName name="VAS075_F_Pastataiadmini44IsViso" localSheetId="5">'Forma 6'!$I$62</definedName>
    <definedName name="VAS075_F_Pastataiadmini45PavirsiniuNuoteku" localSheetId="5">'Forma 6'!$M$62</definedName>
    <definedName name="VAS075_F_Pastataiadmini46KitosReguliuojamosios" localSheetId="5">'Forma 6'!$N$62</definedName>
    <definedName name="VAS075_F_Pastataiadmini47KitosVeiklos" localSheetId="5">'Forma 6'!$Q$62</definedName>
    <definedName name="VAS075_F_Pastataiadmini4Apskaitosveikla1" localSheetId="5">'Forma 6'!$O$62</definedName>
    <definedName name="VAS075_F_Pastataiadmini4Kitareguliuoja1" localSheetId="5">'Forma 6'!$P$62</definedName>
    <definedName name="VAS075_F_Pastataiadmini51IS" localSheetId="5">'Forma 6'!$D$102</definedName>
    <definedName name="VAS075_F_Pastataiadmini531GeriamojoVandens" localSheetId="5">'Forma 6'!$F$102</definedName>
    <definedName name="VAS075_F_Pastataiadmini532GeriamojoVandens" localSheetId="5">'Forma 6'!$G$102</definedName>
    <definedName name="VAS075_F_Pastataiadmini533GeriamojoVandens" localSheetId="5">'Forma 6'!$H$102</definedName>
    <definedName name="VAS075_F_Pastataiadmini53IsViso" localSheetId="5">'Forma 6'!$E$102</definedName>
    <definedName name="VAS075_F_Pastataiadmini541NuotekuSurinkimas" localSheetId="5">'Forma 6'!$J$102</definedName>
    <definedName name="VAS075_F_Pastataiadmini542NuotekuValymas" localSheetId="5">'Forma 6'!$K$102</definedName>
    <definedName name="VAS075_F_Pastataiadmini543NuotekuDumblo" localSheetId="5">'Forma 6'!$L$102</definedName>
    <definedName name="VAS075_F_Pastataiadmini54IsViso" localSheetId="5">'Forma 6'!$I$102</definedName>
    <definedName name="VAS075_F_Pastataiadmini55PavirsiniuNuoteku" localSheetId="5">'Forma 6'!$M$102</definedName>
    <definedName name="VAS075_F_Pastataiadmini56KitosReguliuojamosios" localSheetId="5">'Forma 6'!$N$102</definedName>
    <definedName name="VAS075_F_Pastataiadmini57KitosVeiklos" localSheetId="5">'Forma 6'!$Q$102</definedName>
    <definedName name="VAS075_F_Pastataiadmini5Apskaitosveikla1" localSheetId="5">'Forma 6'!$O$102</definedName>
    <definedName name="VAS075_F_Pastataiadmini5Kitareguliuoja1" localSheetId="5">'Forma 6'!$P$102</definedName>
    <definedName name="VAS075_F_Pastataiirstat21IS" localSheetId="5">'Forma 6'!$D$15</definedName>
    <definedName name="VAS075_F_Pastataiirstat231GeriamojoVandens" localSheetId="5">'Forma 6'!$F$15</definedName>
    <definedName name="VAS075_F_Pastataiirstat232GeriamojoVandens" localSheetId="5">'Forma 6'!$G$15</definedName>
    <definedName name="VAS075_F_Pastataiirstat233GeriamojoVandens" localSheetId="5">'Forma 6'!$H$15</definedName>
    <definedName name="VAS075_F_Pastataiirstat23IsViso" localSheetId="5">'Forma 6'!$E$15</definedName>
    <definedName name="VAS075_F_Pastataiirstat241NuotekuSurinkimas" localSheetId="5">'Forma 6'!$J$15</definedName>
    <definedName name="VAS075_F_Pastataiirstat242NuotekuValymas" localSheetId="5">'Forma 6'!$K$15</definedName>
    <definedName name="VAS075_F_Pastataiirstat243NuotekuDumblo" localSheetId="5">'Forma 6'!$L$15</definedName>
    <definedName name="VAS075_F_Pastataiirstat24IsViso" localSheetId="5">'Forma 6'!$I$15</definedName>
    <definedName name="VAS075_F_Pastataiirstat25PavirsiniuNuoteku" localSheetId="5">'Forma 6'!$M$15</definedName>
    <definedName name="VAS075_F_Pastataiirstat26KitosReguliuojamosios" localSheetId="5">'Forma 6'!$N$15</definedName>
    <definedName name="VAS075_F_Pastataiirstat27KitosVeiklos" localSheetId="5">'Forma 6'!$Q$15</definedName>
    <definedName name="VAS075_F_Pastataiirstat2Apskaitosveikla1" localSheetId="5">'Forma 6'!$O$15</definedName>
    <definedName name="VAS075_F_Pastataiirstat2Kitareguliuoja1" localSheetId="5">'Forma 6'!$P$15</definedName>
    <definedName name="VAS075_F_Pastataiirstat31IS" localSheetId="5">'Forma 6'!$D$38</definedName>
    <definedName name="VAS075_F_Pastataiirstat331GeriamojoVandens" localSheetId="5">'Forma 6'!$F$38</definedName>
    <definedName name="VAS075_F_Pastataiirstat332GeriamojoVandens" localSheetId="5">'Forma 6'!$G$38</definedName>
    <definedName name="VAS075_F_Pastataiirstat333GeriamojoVandens" localSheetId="5">'Forma 6'!$H$38</definedName>
    <definedName name="VAS075_F_Pastataiirstat33IsViso" localSheetId="5">'Forma 6'!$E$38</definedName>
    <definedName name="VAS075_F_Pastataiirstat341NuotekuSurinkimas" localSheetId="5">'Forma 6'!$J$38</definedName>
    <definedName name="VAS075_F_Pastataiirstat342NuotekuValymas" localSheetId="5">'Forma 6'!$K$38</definedName>
    <definedName name="VAS075_F_Pastataiirstat343NuotekuDumblo" localSheetId="5">'Forma 6'!$L$38</definedName>
    <definedName name="VAS075_F_Pastataiirstat34IsViso" localSheetId="5">'Forma 6'!$I$38</definedName>
    <definedName name="VAS075_F_Pastataiirstat35PavirsiniuNuoteku" localSheetId="5">'Forma 6'!$M$38</definedName>
    <definedName name="VAS075_F_Pastataiirstat36KitosReguliuojamosios" localSheetId="5">'Forma 6'!$N$38</definedName>
    <definedName name="VAS075_F_Pastataiirstat37KitosVeiklos" localSheetId="5">'Forma 6'!$Q$38</definedName>
    <definedName name="VAS075_F_Pastataiirstat3Apskaitosveikla1" localSheetId="5">'Forma 6'!$O$38</definedName>
    <definedName name="VAS075_F_Pastataiirstat3Kitareguliuoja1" localSheetId="5">'Forma 6'!$P$38</definedName>
    <definedName name="VAS075_F_Pastataiirstat41IS" localSheetId="5">'Forma 6'!$D$61</definedName>
    <definedName name="VAS075_F_Pastataiirstat431GeriamojoVandens" localSheetId="5">'Forma 6'!$F$61</definedName>
    <definedName name="VAS075_F_Pastataiirstat432GeriamojoVandens" localSheetId="5">'Forma 6'!$G$61</definedName>
    <definedName name="VAS075_F_Pastataiirstat433GeriamojoVandens" localSheetId="5">'Forma 6'!$H$61</definedName>
    <definedName name="VAS075_F_Pastataiirstat43IsViso" localSheetId="5">'Forma 6'!$E$61</definedName>
    <definedName name="VAS075_F_Pastataiirstat441NuotekuSurinkimas" localSheetId="5">'Forma 6'!$J$61</definedName>
    <definedName name="VAS075_F_Pastataiirstat442NuotekuValymas" localSheetId="5">'Forma 6'!$K$61</definedName>
    <definedName name="VAS075_F_Pastataiirstat443NuotekuDumblo" localSheetId="5">'Forma 6'!$L$61</definedName>
    <definedName name="VAS075_F_Pastataiirstat44IsViso" localSheetId="5">'Forma 6'!$I$61</definedName>
    <definedName name="VAS075_F_Pastataiirstat45PavirsiniuNuoteku" localSheetId="5">'Forma 6'!$M$61</definedName>
    <definedName name="VAS075_F_Pastataiirstat46KitosReguliuojamosios" localSheetId="5">'Forma 6'!$N$61</definedName>
    <definedName name="VAS075_F_Pastataiirstat47KitosVeiklos" localSheetId="5">'Forma 6'!$Q$61</definedName>
    <definedName name="VAS075_F_Pastataiirstat4Apskaitosveikla1" localSheetId="5">'Forma 6'!$O$61</definedName>
    <definedName name="VAS075_F_Pastataiirstat4Kitareguliuoja1" localSheetId="5">'Forma 6'!$P$61</definedName>
    <definedName name="VAS075_F_Pastataiirstat51IS" localSheetId="5">'Forma 6'!$D$101</definedName>
    <definedName name="VAS075_F_Pastataiirstat531GeriamojoVandens" localSheetId="5">'Forma 6'!$F$101</definedName>
    <definedName name="VAS075_F_Pastataiirstat532GeriamojoVandens" localSheetId="5">'Forma 6'!$G$101</definedName>
    <definedName name="VAS075_F_Pastataiirstat533GeriamojoVandens" localSheetId="5">'Forma 6'!$H$101</definedName>
    <definedName name="VAS075_F_Pastataiirstat53IsViso" localSheetId="5">'Forma 6'!$E$101</definedName>
    <definedName name="VAS075_F_Pastataiirstat541NuotekuSurinkimas" localSheetId="5">'Forma 6'!$J$101</definedName>
    <definedName name="VAS075_F_Pastataiirstat542NuotekuValymas" localSheetId="5">'Forma 6'!$K$101</definedName>
    <definedName name="VAS075_F_Pastataiirstat543NuotekuDumblo" localSheetId="5">'Forma 6'!$L$101</definedName>
    <definedName name="VAS075_F_Pastataiirstat54IsViso" localSheetId="5">'Forma 6'!$I$101</definedName>
    <definedName name="VAS075_F_Pastataiirstat55PavirsiniuNuoteku" localSheetId="5">'Forma 6'!$M$101</definedName>
    <definedName name="VAS075_F_Pastataiirstat56KitosReguliuojamosios" localSheetId="5">'Forma 6'!$N$101</definedName>
    <definedName name="VAS075_F_Pastataiirstat57KitosVeiklos" localSheetId="5">'Forma 6'!$Q$101</definedName>
    <definedName name="VAS075_F_Pastataiirstat5Apskaitosveikla1" localSheetId="5">'Forma 6'!$O$101</definedName>
    <definedName name="VAS075_F_Pastataiirstat5Kitareguliuoja1" localSheetId="5">'Forma 6'!$P$101</definedName>
    <definedName name="VAS075_F_Specprogramine21IS" localSheetId="5">'Forma 6'!$D$13</definedName>
    <definedName name="VAS075_F_Specprogramine231GeriamojoVandens" localSheetId="5">'Forma 6'!$F$13</definedName>
    <definedName name="VAS075_F_Specprogramine232GeriamojoVandens" localSheetId="5">'Forma 6'!$G$13</definedName>
    <definedName name="VAS075_F_Specprogramine233GeriamojoVandens" localSheetId="5">'Forma 6'!$H$13</definedName>
    <definedName name="VAS075_F_Specprogramine23IsViso" localSheetId="5">'Forma 6'!$E$13</definedName>
    <definedName name="VAS075_F_Specprogramine241NuotekuSurinkimas" localSheetId="5">'Forma 6'!$J$13</definedName>
    <definedName name="VAS075_F_Specprogramine242NuotekuValymas" localSheetId="5">'Forma 6'!$K$13</definedName>
    <definedName name="VAS075_F_Specprogramine243NuotekuDumblo" localSheetId="5">'Forma 6'!$L$13</definedName>
    <definedName name="VAS075_F_Specprogramine24IsViso" localSheetId="5">'Forma 6'!$I$13</definedName>
    <definedName name="VAS075_F_Specprogramine25PavirsiniuNuoteku" localSheetId="5">'Forma 6'!$M$13</definedName>
    <definedName name="VAS075_F_Specprogramine26KitosReguliuojamosios" localSheetId="5">'Forma 6'!$N$13</definedName>
    <definedName name="VAS075_F_Specprogramine27KitosVeiklos" localSheetId="5">'Forma 6'!$Q$13</definedName>
    <definedName name="VAS075_F_Specprogramine2Apskaitosveikla1" localSheetId="5">'Forma 6'!$O$13</definedName>
    <definedName name="VAS075_F_Specprogramine2Kitareguliuoja1" localSheetId="5">'Forma 6'!$P$13</definedName>
    <definedName name="VAS075_F_Specprogramine31IS" localSheetId="5">'Forma 6'!$D$36</definedName>
    <definedName name="VAS075_F_Specprogramine331GeriamojoVandens" localSheetId="5">'Forma 6'!$F$36</definedName>
    <definedName name="VAS075_F_Specprogramine332GeriamojoVandens" localSheetId="5">'Forma 6'!$G$36</definedName>
    <definedName name="VAS075_F_Specprogramine333GeriamojoVandens" localSheetId="5">'Forma 6'!$H$36</definedName>
    <definedName name="VAS075_F_Specprogramine33IsViso" localSheetId="5">'Forma 6'!$E$36</definedName>
    <definedName name="VAS075_F_Specprogramine341NuotekuSurinkimas" localSheetId="5">'Forma 6'!$J$36</definedName>
    <definedName name="VAS075_F_Specprogramine342NuotekuValymas" localSheetId="5">'Forma 6'!$K$36</definedName>
    <definedName name="VAS075_F_Specprogramine343NuotekuDumblo" localSheetId="5">'Forma 6'!$L$36</definedName>
    <definedName name="VAS075_F_Specprogramine34IsViso" localSheetId="5">'Forma 6'!$I$36</definedName>
    <definedName name="VAS075_F_Specprogramine35PavirsiniuNuoteku" localSheetId="5">'Forma 6'!$M$36</definedName>
    <definedName name="VAS075_F_Specprogramine36KitosReguliuojamosios" localSheetId="5">'Forma 6'!$N$36</definedName>
    <definedName name="VAS075_F_Specprogramine37KitosVeiklos" localSheetId="5">'Forma 6'!$Q$36</definedName>
    <definedName name="VAS075_F_Specprogramine3Apskaitosveikla1" localSheetId="5">'Forma 6'!$O$36</definedName>
    <definedName name="VAS075_F_Specprogramine3Kitareguliuoja1" localSheetId="5">'Forma 6'!$P$36</definedName>
    <definedName name="VAS075_F_Specprogramine41IS" localSheetId="5">'Forma 6'!$D$59</definedName>
    <definedName name="VAS075_F_Specprogramine431GeriamojoVandens" localSheetId="5">'Forma 6'!$F$59</definedName>
    <definedName name="VAS075_F_Specprogramine432GeriamojoVandens" localSheetId="5">'Forma 6'!$G$59</definedName>
    <definedName name="VAS075_F_Specprogramine433GeriamojoVandens" localSheetId="5">'Forma 6'!$H$59</definedName>
    <definedName name="VAS075_F_Specprogramine43IsViso" localSheetId="5">'Forma 6'!$E$59</definedName>
    <definedName name="VAS075_F_Specprogramine441NuotekuSurinkimas" localSheetId="5">'Forma 6'!$J$59</definedName>
    <definedName name="VAS075_F_Specprogramine442NuotekuValymas" localSheetId="5">'Forma 6'!$K$59</definedName>
    <definedName name="VAS075_F_Specprogramine443NuotekuDumblo" localSheetId="5">'Forma 6'!$L$59</definedName>
    <definedName name="VAS075_F_Specprogramine44IsViso" localSheetId="5">'Forma 6'!$I$59</definedName>
    <definedName name="VAS075_F_Specprogramine45PavirsiniuNuoteku" localSheetId="5">'Forma 6'!$M$59</definedName>
    <definedName name="VAS075_F_Specprogramine46KitosReguliuojamosios" localSheetId="5">'Forma 6'!$N$59</definedName>
    <definedName name="VAS075_F_Specprogramine47KitosVeiklos" localSheetId="5">'Forma 6'!$Q$59</definedName>
    <definedName name="VAS075_F_Specprogramine4Apskaitosveikla1" localSheetId="5">'Forma 6'!$O$59</definedName>
    <definedName name="VAS075_F_Specprogramine4Kitareguliuoja1" localSheetId="5">'Forma 6'!$P$59</definedName>
    <definedName name="VAS075_F_Specprogramine51IS" localSheetId="5">'Forma 6'!$D$99</definedName>
    <definedName name="VAS075_F_Specprogramine531GeriamojoVandens" localSheetId="5">'Forma 6'!$F$99</definedName>
    <definedName name="VAS075_F_Specprogramine532GeriamojoVandens" localSheetId="5">'Forma 6'!$G$99</definedName>
    <definedName name="VAS075_F_Specprogramine533GeriamojoVandens" localSheetId="5">'Forma 6'!$H$99</definedName>
    <definedName name="VAS075_F_Specprogramine53IsViso" localSheetId="5">'Forma 6'!$E$99</definedName>
    <definedName name="VAS075_F_Specprogramine541NuotekuSurinkimas" localSheetId="5">'Forma 6'!$J$99</definedName>
    <definedName name="VAS075_F_Specprogramine542NuotekuValymas" localSheetId="5">'Forma 6'!$K$99</definedName>
    <definedName name="VAS075_F_Specprogramine543NuotekuDumblo" localSheetId="5">'Forma 6'!$L$99</definedName>
    <definedName name="VAS075_F_Specprogramine54IsViso" localSheetId="5">'Forma 6'!$I$99</definedName>
    <definedName name="VAS075_F_Specprogramine55PavirsiniuNuoteku" localSheetId="5">'Forma 6'!$M$99</definedName>
    <definedName name="VAS075_F_Specprogramine56KitosReguliuojamosios" localSheetId="5">'Forma 6'!$N$99</definedName>
    <definedName name="VAS075_F_Specprogramine57KitosVeiklos" localSheetId="5">'Forma 6'!$Q$99</definedName>
    <definedName name="VAS075_F_Specprogramine5Apskaitosveikla1" localSheetId="5">'Forma 6'!$O$99</definedName>
    <definedName name="VAS075_F_Specprogramine5Kitareguliuoja1" localSheetId="5">'Forma 6'!$P$99</definedName>
    <definedName name="VAS075_F_Standartinepro21IS" localSheetId="5">'Forma 6'!$D$12</definedName>
    <definedName name="VAS075_F_Standartinepro231GeriamojoVandens" localSheetId="5">'Forma 6'!$F$12</definedName>
    <definedName name="VAS075_F_Standartinepro232GeriamojoVandens" localSheetId="5">'Forma 6'!$G$12</definedName>
    <definedName name="VAS075_F_Standartinepro233GeriamojoVandens" localSheetId="5">'Forma 6'!$H$12</definedName>
    <definedName name="VAS075_F_Standartinepro23IsViso" localSheetId="5">'Forma 6'!$E$12</definedName>
    <definedName name="VAS075_F_Standartinepro241NuotekuSurinkimas" localSheetId="5">'Forma 6'!$J$12</definedName>
    <definedName name="VAS075_F_Standartinepro242NuotekuValymas" localSheetId="5">'Forma 6'!$K$12</definedName>
    <definedName name="VAS075_F_Standartinepro243NuotekuDumblo" localSheetId="5">'Forma 6'!$L$12</definedName>
    <definedName name="VAS075_F_Standartinepro24IsViso" localSheetId="5">'Forma 6'!$I$12</definedName>
    <definedName name="VAS075_F_Standartinepro25PavirsiniuNuoteku" localSheetId="5">'Forma 6'!$M$12</definedName>
    <definedName name="VAS075_F_Standartinepro26KitosReguliuojamosios" localSheetId="5">'Forma 6'!$N$12</definedName>
    <definedName name="VAS075_F_Standartinepro27KitosVeiklos" localSheetId="5">'Forma 6'!$Q$12</definedName>
    <definedName name="VAS075_F_Standartinepro2Apskaitosveikla1" localSheetId="5">'Forma 6'!$O$12</definedName>
    <definedName name="VAS075_F_Standartinepro2Kitareguliuoja1" localSheetId="5">'Forma 6'!$P$12</definedName>
    <definedName name="VAS075_F_Standartinepro31IS" localSheetId="5">'Forma 6'!$D$35</definedName>
    <definedName name="VAS075_F_Standartinepro331GeriamojoVandens" localSheetId="5">'Forma 6'!$F$35</definedName>
    <definedName name="VAS075_F_Standartinepro332GeriamojoVandens" localSheetId="5">'Forma 6'!$G$35</definedName>
    <definedName name="VAS075_F_Standartinepro333GeriamojoVandens" localSheetId="5">'Forma 6'!$H$35</definedName>
    <definedName name="VAS075_F_Standartinepro33IsViso" localSheetId="5">'Forma 6'!$E$35</definedName>
    <definedName name="VAS075_F_Standartinepro341NuotekuSurinkimas" localSheetId="5">'Forma 6'!$J$35</definedName>
    <definedName name="VAS075_F_Standartinepro342NuotekuValymas" localSheetId="5">'Forma 6'!$K$35</definedName>
    <definedName name="VAS075_F_Standartinepro343NuotekuDumblo" localSheetId="5">'Forma 6'!$L$35</definedName>
    <definedName name="VAS075_F_Standartinepro34IsViso" localSheetId="5">'Forma 6'!$I$35</definedName>
    <definedName name="VAS075_F_Standartinepro35PavirsiniuNuoteku" localSheetId="5">'Forma 6'!$M$35</definedName>
    <definedName name="VAS075_F_Standartinepro36KitosReguliuojamosios" localSheetId="5">'Forma 6'!$N$35</definedName>
    <definedName name="VAS075_F_Standartinepro37KitosVeiklos" localSheetId="5">'Forma 6'!$Q$35</definedName>
    <definedName name="VAS075_F_Standartinepro3Apskaitosveikla1" localSheetId="5">'Forma 6'!$O$35</definedName>
    <definedName name="VAS075_F_Standartinepro3Kitareguliuoja1" localSheetId="5">'Forma 6'!$P$35</definedName>
    <definedName name="VAS075_F_Standartinepro41IS" localSheetId="5">'Forma 6'!$D$58</definedName>
    <definedName name="VAS075_F_Standartinepro431GeriamojoVandens" localSheetId="5">'Forma 6'!$F$58</definedName>
    <definedName name="VAS075_F_Standartinepro432GeriamojoVandens" localSheetId="5">'Forma 6'!$G$58</definedName>
    <definedName name="VAS075_F_Standartinepro433GeriamojoVandens" localSheetId="5">'Forma 6'!$H$58</definedName>
    <definedName name="VAS075_F_Standartinepro43IsViso" localSheetId="5">'Forma 6'!$E$58</definedName>
    <definedName name="VAS075_F_Standartinepro441NuotekuSurinkimas" localSheetId="5">'Forma 6'!$J$58</definedName>
    <definedName name="VAS075_F_Standartinepro442NuotekuValymas" localSheetId="5">'Forma 6'!$K$58</definedName>
    <definedName name="VAS075_F_Standartinepro443NuotekuDumblo" localSheetId="5">'Forma 6'!$L$58</definedName>
    <definedName name="VAS075_F_Standartinepro44IsViso" localSheetId="5">'Forma 6'!$I$58</definedName>
    <definedName name="VAS075_F_Standartinepro45PavirsiniuNuoteku" localSheetId="5">'Forma 6'!$M$58</definedName>
    <definedName name="VAS075_F_Standartinepro46KitosReguliuojamosios" localSheetId="5">'Forma 6'!$N$58</definedName>
    <definedName name="VAS075_F_Standartinepro47KitosVeiklos" localSheetId="5">'Forma 6'!$Q$58</definedName>
    <definedName name="VAS075_F_Standartinepro4Apskaitosveikla1" localSheetId="5">'Forma 6'!$O$58</definedName>
    <definedName name="VAS075_F_Standartinepro4Kitareguliuoja1" localSheetId="5">'Forma 6'!$P$58</definedName>
    <definedName name="VAS075_F_Standartinepro51IS" localSheetId="5">'Forma 6'!$D$98</definedName>
    <definedName name="VAS075_F_Standartinepro531GeriamojoVandens" localSheetId="5">'Forma 6'!$F$98</definedName>
    <definedName name="VAS075_F_Standartinepro532GeriamojoVandens" localSheetId="5">'Forma 6'!$G$98</definedName>
    <definedName name="VAS075_F_Standartinepro533GeriamojoVandens" localSheetId="5">'Forma 6'!$H$98</definedName>
    <definedName name="VAS075_F_Standartinepro53IsViso" localSheetId="5">'Forma 6'!$E$98</definedName>
    <definedName name="VAS075_F_Standartinepro541NuotekuSurinkimas" localSheetId="5">'Forma 6'!$J$98</definedName>
    <definedName name="VAS075_F_Standartinepro542NuotekuValymas" localSheetId="5">'Forma 6'!$K$98</definedName>
    <definedName name="VAS075_F_Standartinepro543NuotekuDumblo" localSheetId="5">'Forma 6'!$L$98</definedName>
    <definedName name="VAS075_F_Standartinepro54IsViso" localSheetId="5">'Forma 6'!$I$98</definedName>
    <definedName name="VAS075_F_Standartinepro55PavirsiniuNuoteku" localSheetId="5">'Forma 6'!$M$98</definedName>
    <definedName name="VAS075_F_Standartinepro56KitosReguliuojamosios" localSheetId="5">'Forma 6'!$N$98</definedName>
    <definedName name="VAS075_F_Standartinepro57KitosVeiklos" localSheetId="5">'Forma 6'!$Q$98</definedName>
    <definedName name="VAS075_F_Standartinepro5Apskaitosveikla1" localSheetId="5">'Forma 6'!$O$98</definedName>
    <definedName name="VAS075_F_Standartinepro5Kitareguliuoja1" localSheetId="5">'Forma 6'!$P$98</definedName>
    <definedName name="VAS075_F_Tiesiogiaipask11IS" localSheetId="5">'Forma 6'!$D$33</definedName>
    <definedName name="VAS075_F_Tiesiogiaipask131GeriamojoVandens" localSheetId="5">'Forma 6'!$F$33</definedName>
    <definedName name="VAS075_F_Tiesiogiaipask132GeriamojoVandens" localSheetId="5">'Forma 6'!$G$33</definedName>
    <definedName name="VAS075_F_Tiesiogiaipask133GeriamojoVandens" localSheetId="5">'Forma 6'!$H$33</definedName>
    <definedName name="VAS075_F_Tiesiogiaipask13IsViso" localSheetId="5">'Forma 6'!$E$33</definedName>
    <definedName name="VAS075_F_Tiesiogiaipask141NuotekuSurinkimas" localSheetId="5">'Forma 6'!$J$33</definedName>
    <definedName name="VAS075_F_Tiesiogiaipask142NuotekuValymas" localSheetId="5">'Forma 6'!$K$33</definedName>
    <definedName name="VAS075_F_Tiesiogiaipask143NuotekuDumblo" localSheetId="5">'Forma 6'!$L$33</definedName>
    <definedName name="VAS075_F_Tiesiogiaipask14IsViso" localSheetId="5">'Forma 6'!$I$33</definedName>
    <definedName name="VAS075_F_Tiesiogiaipask15PavirsiniuNuoteku" localSheetId="5">'Forma 6'!$M$33</definedName>
    <definedName name="VAS075_F_Tiesiogiaipask16KitosReguliuojamosios" localSheetId="5">'Forma 6'!$N$33</definedName>
    <definedName name="VAS075_F_Tiesiogiaipask17KitosVeiklos" localSheetId="5">'Forma 6'!$Q$33</definedName>
    <definedName name="VAS075_F_Tiesiogiaipask1Apskaitosveikla1" localSheetId="5">'Forma 6'!$O$33</definedName>
    <definedName name="VAS075_F_Tiesiogiaipask1Kitareguliuoja1" localSheetId="5">'Forma 6'!$P$33</definedName>
    <definedName name="VAS075_F_Transportoprie21IS" localSheetId="5">'Forma 6'!$D$26</definedName>
    <definedName name="VAS075_F_Transportoprie231GeriamojoVandens" localSheetId="5">'Forma 6'!$F$26</definedName>
    <definedName name="VAS075_F_Transportoprie232GeriamojoVandens" localSheetId="5">'Forma 6'!$G$26</definedName>
    <definedName name="VAS075_F_Transportoprie233GeriamojoVandens" localSheetId="5">'Forma 6'!$H$26</definedName>
    <definedName name="VAS075_F_Transportoprie23IsViso" localSheetId="5">'Forma 6'!$E$26</definedName>
    <definedName name="VAS075_F_Transportoprie241NuotekuSurinkimas" localSheetId="5">'Forma 6'!$J$26</definedName>
    <definedName name="VAS075_F_Transportoprie242NuotekuValymas" localSheetId="5">'Forma 6'!$K$26</definedName>
    <definedName name="VAS075_F_Transportoprie243NuotekuDumblo" localSheetId="5">'Forma 6'!$L$26</definedName>
    <definedName name="VAS075_F_Transportoprie24IsViso" localSheetId="5">'Forma 6'!$I$26</definedName>
    <definedName name="VAS075_F_Transportoprie25PavirsiniuNuoteku" localSheetId="5">'Forma 6'!$M$26</definedName>
    <definedName name="VAS075_F_Transportoprie26KitosReguliuojamosios" localSheetId="5">'Forma 6'!$N$26</definedName>
    <definedName name="VAS075_F_Transportoprie27KitosVeiklos" localSheetId="5">'Forma 6'!$Q$26</definedName>
    <definedName name="VAS075_F_Transportoprie2Apskaitosveikla1" localSheetId="5">'Forma 6'!$O$26</definedName>
    <definedName name="VAS075_F_Transportoprie2Kitareguliuoja1" localSheetId="5">'Forma 6'!$P$26</definedName>
    <definedName name="VAS075_F_Transportoprie31IS" localSheetId="5">'Forma 6'!$D$49</definedName>
    <definedName name="VAS075_F_Transportoprie331GeriamojoVandens" localSheetId="5">'Forma 6'!$F$49</definedName>
    <definedName name="VAS075_F_Transportoprie332GeriamojoVandens" localSheetId="5">'Forma 6'!$G$49</definedName>
    <definedName name="VAS075_F_Transportoprie333GeriamojoVandens" localSheetId="5">'Forma 6'!$H$49</definedName>
    <definedName name="VAS075_F_Transportoprie33IsViso" localSheetId="5">'Forma 6'!$E$49</definedName>
    <definedName name="VAS075_F_Transportoprie341NuotekuSurinkimas" localSheetId="5">'Forma 6'!$J$49</definedName>
    <definedName name="VAS075_F_Transportoprie342NuotekuValymas" localSheetId="5">'Forma 6'!$K$49</definedName>
    <definedName name="VAS075_F_Transportoprie343NuotekuDumblo" localSheetId="5">'Forma 6'!$L$49</definedName>
    <definedName name="VAS075_F_Transportoprie34IsViso" localSheetId="5">'Forma 6'!$I$49</definedName>
    <definedName name="VAS075_F_Transportoprie35PavirsiniuNuoteku" localSheetId="5">'Forma 6'!$M$49</definedName>
    <definedName name="VAS075_F_Transportoprie36KitosReguliuojamosios" localSheetId="5">'Forma 6'!$N$49</definedName>
    <definedName name="VAS075_F_Transportoprie37KitosVeiklos" localSheetId="5">'Forma 6'!$Q$49</definedName>
    <definedName name="VAS075_F_Transportoprie3Apskaitosveikla1" localSheetId="5">'Forma 6'!$O$49</definedName>
    <definedName name="VAS075_F_Transportoprie3Kitareguliuoja1" localSheetId="5">'Forma 6'!$P$49</definedName>
    <definedName name="VAS075_F_Transportoprie41IS" localSheetId="5">'Forma 6'!$D$72</definedName>
    <definedName name="VAS075_F_Transportoprie431GeriamojoVandens" localSheetId="5">'Forma 6'!$F$72</definedName>
    <definedName name="VAS075_F_Transportoprie432GeriamojoVandens" localSheetId="5">'Forma 6'!$G$72</definedName>
    <definedName name="VAS075_F_Transportoprie433GeriamojoVandens" localSheetId="5">'Forma 6'!$H$72</definedName>
    <definedName name="VAS075_F_Transportoprie43IsViso" localSheetId="5">'Forma 6'!$E$72</definedName>
    <definedName name="VAS075_F_Transportoprie441NuotekuSurinkimas" localSheetId="5">'Forma 6'!$J$72</definedName>
    <definedName name="VAS075_F_Transportoprie442NuotekuValymas" localSheetId="5">'Forma 6'!$K$72</definedName>
    <definedName name="VAS075_F_Transportoprie443NuotekuDumblo" localSheetId="5">'Forma 6'!$L$72</definedName>
    <definedName name="VAS075_F_Transportoprie44IsViso" localSheetId="5">'Forma 6'!$I$72</definedName>
    <definedName name="VAS075_F_Transportoprie45PavirsiniuNuoteku" localSheetId="5">'Forma 6'!$M$72</definedName>
    <definedName name="VAS075_F_Transportoprie46KitosReguliuojamosios" localSheetId="5">'Forma 6'!$N$72</definedName>
    <definedName name="VAS075_F_Transportoprie47KitosVeiklos" localSheetId="5">'Forma 6'!$Q$72</definedName>
    <definedName name="VAS075_F_Transportoprie4Apskaitosveikla1" localSheetId="5">'Forma 6'!$O$72</definedName>
    <definedName name="VAS075_F_Transportoprie4Kitareguliuoja1" localSheetId="5">'Forma 6'!$P$72</definedName>
    <definedName name="VAS075_F_Transportoprie51IS" localSheetId="5">'Forma 6'!$D$111</definedName>
    <definedName name="VAS075_F_Transportoprie531GeriamojoVandens" localSheetId="5">'Forma 6'!$F$111</definedName>
    <definedName name="VAS075_F_Transportoprie532GeriamojoVandens" localSheetId="5">'Forma 6'!$G$111</definedName>
    <definedName name="VAS075_F_Transportoprie533GeriamojoVandens" localSheetId="5">'Forma 6'!$H$111</definedName>
    <definedName name="VAS075_F_Transportoprie53IsViso" localSheetId="5">'Forma 6'!$E$111</definedName>
    <definedName name="VAS075_F_Transportoprie541NuotekuSurinkimas" localSheetId="5">'Forma 6'!$J$111</definedName>
    <definedName name="VAS075_F_Transportoprie542NuotekuValymas" localSheetId="5">'Forma 6'!$K$111</definedName>
    <definedName name="VAS075_F_Transportoprie543NuotekuDumblo" localSheetId="5">'Forma 6'!$L$111</definedName>
    <definedName name="VAS075_F_Transportoprie54IsViso" localSheetId="5">'Forma 6'!$I$111</definedName>
    <definedName name="VAS075_F_Transportoprie55PavirsiniuNuoteku" localSheetId="5">'Forma 6'!$M$111</definedName>
    <definedName name="VAS075_F_Transportoprie56KitosReguliuojamosios" localSheetId="5">'Forma 6'!$N$111</definedName>
    <definedName name="VAS075_F_Transportoprie57KitosVeiklos" localSheetId="5">'Forma 6'!$Q$111</definedName>
    <definedName name="VAS075_F_Transportoprie5Apskaitosveikla1" localSheetId="5">'Forma 6'!$O$111</definedName>
    <definedName name="VAS075_F_Transportoprie5Kitareguliuoja1" localSheetId="5">'Forma 6'!$P$111</definedName>
    <definedName name="VAS075_F_Vamzdynai21IS" localSheetId="5">'Forma 6'!$D$18</definedName>
    <definedName name="VAS075_F_Vamzdynai231GeriamojoVandens" localSheetId="5">'Forma 6'!$F$18</definedName>
    <definedName name="VAS075_F_Vamzdynai232GeriamojoVandens" localSheetId="5">'Forma 6'!$G$18</definedName>
    <definedName name="VAS075_F_Vamzdynai233GeriamojoVandens" localSheetId="5">'Forma 6'!$H$18</definedName>
    <definedName name="VAS075_F_Vamzdynai23IsViso" localSheetId="5">'Forma 6'!$E$18</definedName>
    <definedName name="VAS075_F_Vamzdynai241NuotekuSurinkimas" localSheetId="5">'Forma 6'!$J$18</definedName>
    <definedName name="VAS075_F_Vamzdynai242NuotekuValymas" localSheetId="5">'Forma 6'!$K$18</definedName>
    <definedName name="VAS075_F_Vamzdynai243NuotekuDumblo" localSheetId="5">'Forma 6'!$L$18</definedName>
    <definedName name="VAS075_F_Vamzdynai24IsViso" localSheetId="5">'Forma 6'!$I$18</definedName>
    <definedName name="VAS075_F_Vamzdynai25PavirsiniuNuoteku" localSheetId="5">'Forma 6'!$M$18</definedName>
    <definedName name="VAS075_F_Vamzdynai26KitosReguliuojamosios" localSheetId="5">'Forma 6'!$N$18</definedName>
    <definedName name="VAS075_F_Vamzdynai27KitosVeiklos" localSheetId="5">'Forma 6'!$Q$18</definedName>
    <definedName name="VAS075_F_Vamzdynai2Apskaitosveikla1" localSheetId="5">'Forma 6'!$O$18</definedName>
    <definedName name="VAS075_F_Vamzdynai2Kitareguliuoja1" localSheetId="5">'Forma 6'!$P$18</definedName>
    <definedName name="VAS075_F_Vamzdynai31IS" localSheetId="5">'Forma 6'!$D$41</definedName>
    <definedName name="VAS075_F_Vamzdynai331GeriamojoVandens" localSheetId="5">'Forma 6'!$F$41</definedName>
    <definedName name="VAS075_F_Vamzdynai332GeriamojoVandens" localSheetId="5">'Forma 6'!$G$41</definedName>
    <definedName name="VAS075_F_Vamzdynai333GeriamojoVandens" localSheetId="5">'Forma 6'!$H$41</definedName>
    <definedName name="VAS075_F_Vamzdynai33IsViso" localSheetId="5">'Forma 6'!$E$41</definedName>
    <definedName name="VAS075_F_Vamzdynai341NuotekuSurinkimas" localSheetId="5">'Forma 6'!$J$41</definedName>
    <definedName name="VAS075_F_Vamzdynai342NuotekuValymas" localSheetId="5">'Forma 6'!$K$41</definedName>
    <definedName name="VAS075_F_Vamzdynai343NuotekuDumblo" localSheetId="5">'Forma 6'!$L$41</definedName>
    <definedName name="VAS075_F_Vamzdynai34IsViso" localSheetId="5">'Forma 6'!$I$41</definedName>
    <definedName name="VAS075_F_Vamzdynai35PavirsiniuNuoteku" localSheetId="5">'Forma 6'!$M$41</definedName>
    <definedName name="VAS075_F_Vamzdynai36KitosReguliuojamosios" localSheetId="5">'Forma 6'!$N$41</definedName>
    <definedName name="VAS075_F_Vamzdynai37KitosVeiklos" localSheetId="5">'Forma 6'!$Q$41</definedName>
    <definedName name="VAS075_F_Vamzdynai3Apskaitosveikla1" localSheetId="5">'Forma 6'!$O$41</definedName>
    <definedName name="VAS075_F_Vamzdynai3Kitareguliuoja1" localSheetId="5">'Forma 6'!$P$41</definedName>
    <definedName name="VAS075_F_Vamzdynai41IS" localSheetId="5">'Forma 6'!$D$64</definedName>
    <definedName name="VAS075_F_Vamzdynai431GeriamojoVandens" localSheetId="5">'Forma 6'!$F$64</definedName>
    <definedName name="VAS075_F_Vamzdynai432GeriamojoVandens" localSheetId="5">'Forma 6'!$G$64</definedName>
    <definedName name="VAS075_F_Vamzdynai433GeriamojoVandens" localSheetId="5">'Forma 6'!$H$64</definedName>
    <definedName name="VAS075_F_Vamzdynai43IsViso" localSheetId="5">'Forma 6'!$E$64</definedName>
    <definedName name="VAS075_F_Vamzdynai441NuotekuSurinkimas" localSheetId="5">'Forma 6'!$J$64</definedName>
    <definedName name="VAS075_F_Vamzdynai442NuotekuValymas" localSheetId="5">'Forma 6'!$K$64</definedName>
    <definedName name="VAS075_F_Vamzdynai443NuotekuDumblo" localSheetId="5">'Forma 6'!$L$64</definedName>
    <definedName name="VAS075_F_Vamzdynai44IsViso" localSheetId="5">'Forma 6'!$I$64</definedName>
    <definedName name="VAS075_F_Vamzdynai45PavirsiniuNuoteku" localSheetId="5">'Forma 6'!$M$64</definedName>
    <definedName name="VAS075_F_Vamzdynai46KitosReguliuojamosios" localSheetId="5">'Forma 6'!$N$64</definedName>
    <definedName name="VAS075_F_Vamzdynai47KitosVeiklos" localSheetId="5">'Forma 6'!$Q$64</definedName>
    <definedName name="VAS075_F_Vamzdynai4Apskaitosveikla1" localSheetId="5">'Forma 6'!$O$64</definedName>
    <definedName name="VAS075_F_Vamzdynai4Kitareguliuoja1" localSheetId="5">'Forma 6'!$P$64</definedName>
    <definedName name="VAS075_F_Vamzdynai51IS" localSheetId="5">'Forma 6'!$D$104</definedName>
    <definedName name="VAS075_F_Vamzdynai531GeriamojoVandens" localSheetId="5">'Forma 6'!$F$104</definedName>
    <definedName name="VAS075_F_Vamzdynai532GeriamojoVandens" localSheetId="5">'Forma 6'!$G$104</definedName>
    <definedName name="VAS075_F_Vamzdynai533GeriamojoVandens" localSheetId="5">'Forma 6'!$H$104</definedName>
    <definedName name="VAS075_F_Vamzdynai53IsViso" localSheetId="5">'Forma 6'!$E$104</definedName>
    <definedName name="VAS075_F_Vamzdynai541NuotekuSurinkimas" localSheetId="5">'Forma 6'!$J$104</definedName>
    <definedName name="VAS075_F_Vamzdynai542NuotekuValymas" localSheetId="5">'Forma 6'!$K$104</definedName>
    <definedName name="VAS075_F_Vamzdynai543NuotekuDumblo" localSheetId="5">'Forma 6'!$L$104</definedName>
    <definedName name="VAS075_F_Vamzdynai54IsViso" localSheetId="5">'Forma 6'!$I$104</definedName>
    <definedName name="VAS075_F_Vamzdynai55PavirsiniuNuoteku" localSheetId="5">'Forma 6'!$M$104</definedName>
    <definedName name="VAS075_F_Vamzdynai56KitosReguliuojamosios" localSheetId="5">'Forma 6'!$N$104</definedName>
    <definedName name="VAS075_F_Vamzdynai57KitosVeiklos" localSheetId="5">'Forma 6'!$Q$104</definedName>
    <definedName name="VAS075_F_Vamzdynai5Apskaitosveikla1" localSheetId="5">'Forma 6'!$O$104</definedName>
    <definedName name="VAS075_F_Vamzdynai5Kitareguliuoja1" localSheetId="5">'Forma 6'!$P$104</definedName>
    <definedName name="VAS075_F_Vandenssiurbli21IS" localSheetId="5">'Forma 6'!$D$21</definedName>
    <definedName name="VAS075_F_Vandenssiurbli231GeriamojoVandens" localSheetId="5">'Forma 6'!$F$21</definedName>
    <definedName name="VAS075_F_Vandenssiurbli232GeriamojoVandens" localSheetId="5">'Forma 6'!$G$21</definedName>
    <definedName name="VAS075_F_Vandenssiurbli233GeriamojoVandens" localSheetId="5">'Forma 6'!$H$21</definedName>
    <definedName name="VAS075_F_Vandenssiurbli23IsViso" localSheetId="5">'Forma 6'!$E$21</definedName>
    <definedName name="VAS075_F_Vandenssiurbli241NuotekuSurinkimas" localSheetId="5">'Forma 6'!$J$21</definedName>
    <definedName name="VAS075_F_Vandenssiurbli242NuotekuValymas" localSheetId="5">'Forma 6'!$K$21</definedName>
    <definedName name="VAS075_F_Vandenssiurbli243NuotekuDumblo" localSheetId="5">'Forma 6'!$L$21</definedName>
    <definedName name="VAS075_F_Vandenssiurbli24IsViso" localSheetId="5">'Forma 6'!$I$21</definedName>
    <definedName name="VAS075_F_Vandenssiurbli25PavirsiniuNuoteku" localSheetId="5">'Forma 6'!$M$21</definedName>
    <definedName name="VAS075_F_Vandenssiurbli26KitosReguliuojamosios" localSheetId="5">'Forma 6'!$N$21</definedName>
    <definedName name="VAS075_F_Vandenssiurbli27KitosVeiklos" localSheetId="5">'Forma 6'!$Q$21</definedName>
    <definedName name="VAS075_F_Vandenssiurbli2Apskaitosveikla1" localSheetId="5">'Forma 6'!$O$21</definedName>
    <definedName name="VAS075_F_Vandenssiurbli2Kitareguliuoja1" localSheetId="5">'Forma 6'!$P$21</definedName>
    <definedName name="VAS075_F_Vandenssiurbli31IS" localSheetId="5">'Forma 6'!$D$44</definedName>
    <definedName name="VAS075_F_Vandenssiurbli331GeriamojoVandens" localSheetId="5">'Forma 6'!$F$44</definedName>
    <definedName name="VAS075_F_Vandenssiurbli332GeriamojoVandens" localSheetId="5">'Forma 6'!$G$44</definedName>
    <definedName name="VAS075_F_Vandenssiurbli333GeriamojoVandens" localSheetId="5">'Forma 6'!$H$44</definedName>
    <definedName name="VAS075_F_Vandenssiurbli33IsViso" localSheetId="5">'Forma 6'!$E$44</definedName>
    <definedName name="VAS075_F_Vandenssiurbli341NuotekuSurinkimas" localSheetId="5">'Forma 6'!$J$44</definedName>
    <definedName name="VAS075_F_Vandenssiurbli342NuotekuValymas" localSheetId="5">'Forma 6'!$K$44</definedName>
    <definedName name="VAS075_F_Vandenssiurbli343NuotekuDumblo" localSheetId="5">'Forma 6'!$L$44</definedName>
    <definedName name="VAS075_F_Vandenssiurbli34IsViso" localSheetId="5">'Forma 6'!$I$44</definedName>
    <definedName name="VAS075_F_Vandenssiurbli35PavirsiniuNuoteku" localSheetId="5">'Forma 6'!$M$44</definedName>
    <definedName name="VAS075_F_Vandenssiurbli36KitosReguliuojamosios" localSheetId="5">'Forma 6'!$N$44</definedName>
    <definedName name="VAS075_F_Vandenssiurbli37KitosVeiklos" localSheetId="5">'Forma 6'!$Q$44</definedName>
    <definedName name="VAS075_F_Vandenssiurbli3Apskaitosveikla1" localSheetId="5">'Forma 6'!$O$44</definedName>
    <definedName name="VAS075_F_Vandenssiurbli3Kitareguliuoja1" localSheetId="5">'Forma 6'!$P$44</definedName>
    <definedName name="VAS075_F_Vandenssiurbli41IS" localSheetId="5">'Forma 6'!$D$67</definedName>
    <definedName name="VAS075_F_Vandenssiurbli431GeriamojoVandens" localSheetId="5">'Forma 6'!$F$67</definedName>
    <definedName name="VAS075_F_Vandenssiurbli432GeriamojoVandens" localSheetId="5">'Forma 6'!$G$67</definedName>
    <definedName name="VAS075_F_Vandenssiurbli433GeriamojoVandens" localSheetId="5">'Forma 6'!$H$67</definedName>
    <definedName name="VAS075_F_Vandenssiurbli43IsViso" localSheetId="5">'Forma 6'!$E$67</definedName>
    <definedName name="VAS075_F_Vandenssiurbli441NuotekuSurinkimas" localSheetId="5">'Forma 6'!$J$67</definedName>
    <definedName name="VAS075_F_Vandenssiurbli442NuotekuValymas" localSheetId="5">'Forma 6'!$K$67</definedName>
    <definedName name="VAS075_F_Vandenssiurbli443NuotekuDumblo" localSheetId="5">'Forma 6'!$L$67</definedName>
    <definedName name="VAS075_F_Vandenssiurbli44IsViso" localSheetId="5">'Forma 6'!$I$67</definedName>
    <definedName name="VAS075_F_Vandenssiurbli45PavirsiniuNuoteku" localSheetId="5">'Forma 6'!$M$67</definedName>
    <definedName name="VAS075_F_Vandenssiurbli46KitosReguliuojamosios" localSheetId="5">'Forma 6'!$N$67</definedName>
    <definedName name="VAS075_F_Vandenssiurbli47KitosVeiklos" localSheetId="5">'Forma 6'!$Q$67</definedName>
    <definedName name="VAS075_F_Vandenssiurbli4Apskaitosveikla1" localSheetId="5">'Forma 6'!$O$67</definedName>
    <definedName name="VAS075_F_Vandenssiurbli4Kitareguliuoja1" localSheetId="5">'Forma 6'!$P$67</definedName>
    <definedName name="VAS075_F_Verslovienetui21IS" localSheetId="5">'Forma 6'!$D$134</definedName>
    <definedName name="VAS075_F_Verslovienetui231GeriamojoVandens" localSheetId="5">'Forma 6'!$F$134</definedName>
    <definedName name="VAS075_F_Verslovienetui232GeriamojoVandens" localSheetId="5">'Forma 6'!$G$134</definedName>
    <definedName name="VAS075_F_Verslovienetui233GeriamojoVandens" localSheetId="5">'Forma 6'!$H$134</definedName>
    <definedName name="VAS075_F_Verslovienetui23IsViso" localSheetId="5">'Forma 6'!$E$134</definedName>
    <definedName name="VAS075_F_Verslovienetui241NuotekuSurinkimas" localSheetId="5">'Forma 6'!$J$134</definedName>
    <definedName name="VAS075_F_Verslovienetui242NuotekuValymas" localSheetId="5">'Forma 6'!$K$134</definedName>
    <definedName name="VAS075_F_Verslovienetui243NuotekuDumblo" localSheetId="5">'Forma 6'!$L$134</definedName>
    <definedName name="VAS075_F_Verslovienetui24IsViso" localSheetId="5">'Forma 6'!$I$134</definedName>
    <definedName name="VAS075_F_Verslovienetui25PavirsiniuNuoteku" localSheetId="5">'Forma 6'!$M$134</definedName>
    <definedName name="VAS075_F_Verslovienetui26KitosReguliuojamosios" localSheetId="5">'Forma 6'!$N$134</definedName>
    <definedName name="VAS075_F_Verslovienetui27KitosVeiklos" localSheetId="5">'Forma 6'!$Q$134</definedName>
    <definedName name="VAS075_F_Verslovienetui2Apskaitosveikla1" localSheetId="5">'Forma 6'!$O$134</definedName>
    <definedName name="VAS075_F_Verslovienetui2Kitareguliuoja1" localSheetId="5">'Forma 6'!$P$134</definedName>
    <definedName name="VAS080_D_Apskaitosveikl10" localSheetId="6">'Forma 11'!$C$37</definedName>
    <definedName name="VAS080_D_AtaskaitinisLaikotarpis" localSheetId="6">'Forma 11'!$E$9</definedName>
    <definedName name="VAS080_D_Bendraipriskir2" localSheetId="6">'Forma 11'!$C$38</definedName>
    <definedName name="VAS080_D_Elektrosenergi10" localSheetId="6">'Forma 11'!$C$19</definedName>
    <definedName name="VAS080_D_Elektrosenergi11" localSheetId="6">'Forma 11'!$C$27</definedName>
    <definedName name="VAS080_D_Elektrosenergi12" localSheetId="6">'Forma 11'!$C$39</definedName>
    <definedName name="VAS080_D_Elektrosenergi13" localSheetId="6">'Forma 11'!$C$41</definedName>
    <definedName name="VAS080_D_Elektrosenergi14" localSheetId="6">'Forma 11'!$C$42</definedName>
    <definedName name="VAS080_D_Elektrosenergi15" localSheetId="6">'Forma 11'!$C$43</definedName>
    <definedName name="VAS080_D_Elektrosenergi16" localSheetId="6">'Forma 11'!$C$47</definedName>
    <definedName name="VAS080_D_Elektrosenergi17" localSheetId="6">'Forma 11'!$C$50</definedName>
    <definedName name="VAS080_D_Elektrosenergi18" localSheetId="6">'Forma 11'!$C$54</definedName>
    <definedName name="VAS080_D_Elektrosenergi19" localSheetId="6">'Forma 11'!$C$56</definedName>
    <definedName name="VAS080_D_Elektrosenergi20" localSheetId="6">'Forma 11'!$C$57</definedName>
    <definedName name="VAS080_D_Elektrosenergi9" localSheetId="6">'Forma 11'!$C$10</definedName>
    <definedName name="VAS080_D_Geriamojovande18" localSheetId="6">'Forma 11'!$C$28</definedName>
    <definedName name="VAS080_D_Issioskaiciaus20" localSheetId="6">'Forma 11'!$C$11</definedName>
    <definedName name="VAS080_D_Issioskaiciaus21" localSheetId="6">'Forma 11'!$C$12</definedName>
    <definedName name="VAS080_D_Issioskaiciaus22" localSheetId="6">'Forma 11'!$C$20</definedName>
    <definedName name="VAS080_D_Issioskaiciaus23" localSheetId="6">'Forma 11'!$C$29</definedName>
    <definedName name="VAS080_D_Issioskaiciaus24" localSheetId="6">'Forma 11'!$C$33</definedName>
    <definedName name="VAS080_D_Nuotekudumblot14" localSheetId="6">'Forma 11'!$C$17</definedName>
    <definedName name="VAS080_D_Nuotekudumblot15" localSheetId="6">'Forma 11'!$C$25</definedName>
    <definedName name="VAS080_D_Nuotekudumblot16" localSheetId="6">'Forma 11'!$C$35</definedName>
    <definedName name="VAS080_D_Nuotekusurinki7" localSheetId="6">'Forma 11'!$C$15</definedName>
    <definedName name="VAS080_D_Nuotekusurinki8" localSheetId="6">'Forma 11'!$C$23</definedName>
    <definedName name="VAS080_D_Nuotekutvarkym11" localSheetId="6">'Forma 11'!$C$32</definedName>
    <definedName name="VAS080_D_Nuotekuvalyme2" localSheetId="6">'Forma 11'!$C$16</definedName>
    <definedName name="VAS080_D_Nuotekuvalyme3" localSheetId="6">'Forma 11'!$C$24</definedName>
    <definedName name="VAS080_D_Nuotekuvalyme4" localSheetId="6">'Forma 11'!$C$34</definedName>
    <definedName name="VAS080_D_Paruostogeriam2" localSheetId="6">'Forma 11'!$C$49</definedName>
    <definedName name="VAS080_D_Pasalintatersa3" localSheetId="6">'Forma 11'!$C$55</definedName>
    <definedName name="VAS080_D_Pasigamintaele1" localSheetId="6">'Forma 11'!$C$40</definedName>
    <definedName name="VAS080_D_Patiektogeriam2" localSheetId="6">'Forma 11'!$C$46</definedName>
    <definedName name="VAS080_D_Pavirsiniunuot20" localSheetId="6">'Forma 11'!$C$18</definedName>
    <definedName name="VAS080_D_Pavirsiniunuot21" localSheetId="6">'Forma 11'!$C$26</definedName>
    <definedName name="VAS080_D_Pavirsiniunuot22" localSheetId="6">'Forma 11'!$C$36</definedName>
    <definedName name="VAS080_D_Perpumpuotunuo1" localSheetId="6">'Forma 11'!$C$53</definedName>
    <definedName name="VAS080_D_Surinktunuotek1" localSheetId="6">'Forma 11'!$C$52</definedName>
    <definedName name="VAS080_D_Vandenspristat2" localSheetId="6">'Forma 11'!$C$14</definedName>
    <definedName name="VAS080_D_Vandenspristat3" localSheetId="6">'Forma 11'!$C$22</definedName>
    <definedName name="VAS080_D_Vandenspristat4" localSheetId="6">'Forma 11'!$C$31</definedName>
    <definedName name="VAS080_D_Vandensruosime3" localSheetId="6">'Forma 11'!$C$13</definedName>
    <definedName name="VAS080_D_Vandensruosime4" localSheetId="6">'Forma 11'!$C$21</definedName>
    <definedName name="VAS080_D_Vandensruosime5" localSheetId="6">'Forma 11'!$C$30</definedName>
    <definedName name="VAS080_D_Vidutinissvert6" localSheetId="6">'Forma 11'!$C$44</definedName>
    <definedName name="VAS080_D_Vidutinissvert7" localSheetId="6">'Forma 11'!$C$45</definedName>
    <definedName name="VAS080_D_Vidutinissvert8" localSheetId="6">'Forma 11'!$C$48</definedName>
    <definedName name="VAS080_D_Vidutinissvert9" localSheetId="6">'Forma 11'!$C$51</definedName>
    <definedName name="VAS080_F_Apskaitosveikl10AtaskaitinisLaikotarpis" localSheetId="6">'Forma 11'!$E$37</definedName>
    <definedName name="VAS080_F_Bendraipriskir2AtaskaitinisLaikotarpis" localSheetId="6">'Forma 11'!$E$38</definedName>
    <definedName name="VAS080_F_Elektrosenergi10AtaskaitinisLaikotarpis" localSheetId="6">'Forma 11'!$E$19</definedName>
    <definedName name="VAS080_F_Elektrosenergi11AtaskaitinisLaikotarpis" localSheetId="6">'Forma 11'!$E$27</definedName>
    <definedName name="VAS080_F_Elektrosenergi12AtaskaitinisLaikotarpis" localSheetId="6">'Forma 11'!$E$39</definedName>
    <definedName name="VAS080_F_Elektrosenergi13AtaskaitinisLaikotarpis" localSheetId="6">'Forma 11'!$E$41</definedName>
    <definedName name="VAS080_F_Elektrosenergi15AtaskaitinisLaikotarpis" localSheetId="6">'Forma 11'!$E$43</definedName>
    <definedName name="VAS080_F_Elektrosenergi16AtaskaitinisLaikotarpis" localSheetId="6">'Forma 11'!$E$47</definedName>
    <definedName name="VAS080_F_Elektrosenergi17AtaskaitinisLaikotarpis" localSheetId="6">'Forma 11'!$E$50</definedName>
    <definedName name="VAS080_F_Elektrosenergi18AtaskaitinisLaikotarpis" localSheetId="6">'Forma 11'!$E$54</definedName>
    <definedName name="VAS080_F_Elektrosenergi19AtaskaitinisLaikotarpis" localSheetId="6">'Forma 11'!$E$56</definedName>
    <definedName name="VAS080_F_Elektrosenergi20AtaskaitinisLaikotarpis" localSheetId="6">'Forma 11'!$E$57</definedName>
    <definedName name="VAS080_F_Elektrosenergi9AtaskaitinisLaikotarpis" localSheetId="6">'Forma 11'!$E$10</definedName>
    <definedName name="VAS080_F_Geriamojovande18AtaskaitinisLaikotarpis" localSheetId="6">'Forma 11'!$E$28</definedName>
    <definedName name="VAS080_F_Issioskaiciaus20AtaskaitinisLaikotarpis" localSheetId="6">'Forma 11'!$E$11</definedName>
    <definedName name="VAS080_F_Issioskaiciaus21AtaskaitinisLaikotarpis" localSheetId="6">'Forma 11'!$E$12</definedName>
    <definedName name="VAS080_F_Issioskaiciaus22AtaskaitinisLaikotarpis" localSheetId="6">'Forma 11'!$E$20</definedName>
    <definedName name="VAS080_F_Issioskaiciaus23AtaskaitinisLaikotarpis" localSheetId="6">'Forma 11'!$E$29</definedName>
    <definedName name="VAS080_F_Issioskaiciaus24AtaskaitinisLaikotarpis" localSheetId="6">'Forma 11'!$E$33</definedName>
    <definedName name="VAS080_F_Nuotekudumblot14AtaskaitinisLaikotarpis" localSheetId="6">'Forma 11'!$E$17</definedName>
    <definedName name="VAS080_F_Nuotekudumblot15AtaskaitinisLaikotarpis" localSheetId="6">'Forma 11'!$E$25</definedName>
    <definedName name="VAS080_F_Nuotekudumblot16AtaskaitinisLaikotarpis" localSheetId="6">'Forma 11'!$E$35</definedName>
    <definedName name="VAS080_F_Nuotekusurinki7AtaskaitinisLaikotarpis" localSheetId="6">'Forma 11'!$E$15</definedName>
    <definedName name="VAS080_F_Nuotekusurinki8AtaskaitinisLaikotarpis" localSheetId="6">'Forma 11'!$E$23</definedName>
    <definedName name="VAS080_F_Nuotekutvarkym11AtaskaitinisLaikotarpis" localSheetId="6">'Forma 11'!$E$32</definedName>
    <definedName name="VAS080_F_Nuotekuvalyme2AtaskaitinisLaikotarpis" localSheetId="6">'Forma 11'!$E$16</definedName>
    <definedName name="VAS080_F_Nuotekuvalyme3AtaskaitinisLaikotarpis" localSheetId="6">'Forma 11'!$E$24</definedName>
    <definedName name="VAS080_F_Nuotekuvalyme4AtaskaitinisLaikotarpis" localSheetId="6">'Forma 11'!$E$34</definedName>
    <definedName name="VAS080_F_Paruostogeriam2AtaskaitinisLaikotarpis" localSheetId="6">'Forma 11'!$E$49</definedName>
    <definedName name="VAS080_F_Pasalintatersa3AtaskaitinisLaikotarpis" localSheetId="6">'Forma 11'!$E$55</definedName>
    <definedName name="VAS080_F_Pasigamintaele1AtaskaitinisLaikotarpis" localSheetId="6">'Forma 11'!$E$40</definedName>
    <definedName name="VAS080_F_Patiektogeriam2AtaskaitinisLaikotarpis" localSheetId="6">'Forma 11'!$E$46</definedName>
    <definedName name="VAS080_F_Pavirsiniunuot20AtaskaitinisLaikotarpis" localSheetId="6">'Forma 11'!$E$18</definedName>
    <definedName name="VAS080_F_Pavirsiniunuot21AtaskaitinisLaikotarpis" localSheetId="6">'Forma 11'!$E$26</definedName>
    <definedName name="VAS080_F_Pavirsiniunuot22AtaskaitinisLaikotarpis" localSheetId="6">'Forma 11'!$E$36</definedName>
    <definedName name="VAS080_F_Perpumpuotunuo1AtaskaitinisLaikotarpis" localSheetId="6">'Forma 11'!$E$53</definedName>
    <definedName name="VAS080_F_Surinktunuotek1AtaskaitinisLaikotarpis" localSheetId="6">'Forma 11'!$E$52</definedName>
    <definedName name="VAS080_F_Vandenspristat2AtaskaitinisLaikotarpis" localSheetId="6">'Forma 11'!$E$14</definedName>
    <definedName name="VAS080_F_Vandenspristat3AtaskaitinisLaikotarpis" localSheetId="6">'Forma 11'!$E$22</definedName>
    <definedName name="VAS080_F_Vandenspristat4AtaskaitinisLaikotarpis" localSheetId="6">'Forma 11'!$E$31</definedName>
    <definedName name="VAS080_F_Vandensruosime3AtaskaitinisLaikotarpis" localSheetId="6">'Forma 11'!$E$13</definedName>
    <definedName name="VAS080_F_Vandensruosime4AtaskaitinisLaikotarpis" localSheetId="6">'Forma 11'!$E$21</definedName>
    <definedName name="VAS080_F_Vandensruosime5AtaskaitinisLaikotarpis" localSheetId="6">'Forma 11'!$E$30</definedName>
    <definedName name="VAS080_F_Vidutinissvert6AtaskaitinisLaikotarpis" localSheetId="6">'Forma 11'!$E$44</definedName>
    <definedName name="VAS080_F_Vidutinissvert7AtaskaitinisLaikotarpis" localSheetId="6">'Forma 11'!$E$45</definedName>
    <definedName name="VAS080_F_Vidutinissvert8AtaskaitinisLaikotarpis" localSheetId="6">'Forma 11'!$E$48</definedName>
    <definedName name="VAS080_F_Vidutinissvert9AtaskaitinisLaikotarpis" localSheetId="6">'Forma 11'!$E$51</definedName>
    <definedName name="VAS079_D_Apskaitosveikl7" localSheetId="7">'Forma 10'!$C$23</definedName>
    <definedName name="VAS079_D_Apskaitosveikl8" localSheetId="7">'Forma 10'!$C$34</definedName>
    <definedName name="VAS079_D_Apskaitosveikl9" localSheetId="7">'Forma 10'!$C$35</definedName>
    <definedName name="VAS079_D_AtaskaitinisLaikotarpis" localSheetId="7">'Forma 10'!$E$9</definedName>
    <definedName name="VAS079_D_Bendraipriskir1" localSheetId="7">'Forma 10'!$C$38</definedName>
    <definedName name="VAS079_D_Darbuotojuskai1" localSheetId="7">'Forma 10'!$C$11</definedName>
    <definedName name="VAS079_D_Darbuotojuskai2" localSheetId="7">'Forma 10'!$C$12</definedName>
    <definedName name="VAS079_D_Darbuotojuskai3" localSheetId="7">'Forma 10'!$C$26</definedName>
    <definedName name="VAS079_D_Geriamojovande17" localSheetId="7">'Forma 10'!$C$14</definedName>
    <definedName name="VAS079_D_Gvtveiklaities1" localSheetId="7">'Forma 10'!$C$28</definedName>
    <definedName name="VAS079_D_Gvtveiklaities2" localSheetId="7">'Forma 10'!$C$29</definedName>
    <definedName name="VAS079_D_Issioskaiciaus18" localSheetId="7">'Forma 10'!$C$15</definedName>
    <definedName name="VAS079_D_Issioskaiciaus19" localSheetId="7">'Forma 10'!$C$19</definedName>
    <definedName name="VAS079_D_Netiesiogiaipr1" localSheetId="7">'Forma 10'!$C$24</definedName>
    <definedName name="VAS079_D_Netiesiogiaipr2" localSheetId="7">'Forma 10'!$C$36</definedName>
    <definedName name="VAS079_D_Netiesiogiaipr3" localSheetId="7">'Forma 10'!$C$37</definedName>
    <definedName name="VAS079_D_Ntveiklaitiesi1" localSheetId="7">'Forma 10'!$C$30</definedName>
    <definedName name="VAS079_D_Ntveiklaitiesi2" localSheetId="7">'Forma 10'!$C$31</definedName>
    <definedName name="VAS079_D_Nuotekudumblot13" localSheetId="7">'Forma 10'!$C$21</definedName>
    <definedName name="VAS079_D_Nuotekutvarkym10" localSheetId="7">'Forma 10'!$C$18</definedName>
    <definedName name="VAS079_D_Nuotekuvalyme1" localSheetId="7">'Forma 10'!$C$20</definedName>
    <definedName name="VAS079_D_Pavirsiniunuot17" localSheetId="7">'Forma 10'!$C$22</definedName>
    <definedName name="VAS079_D_Pavirsiniunuot18" localSheetId="7">'Forma 10'!$C$32</definedName>
    <definedName name="VAS079_D_Pavirsiniunuot19" localSheetId="7">'Forma 10'!$C$33</definedName>
    <definedName name="VAS079_D_Reguliuojamaiv1" localSheetId="7">'Forma 10'!$C$25</definedName>
    <definedName name="VAS079_D_Reguliuojamaiv2" localSheetId="7">'Forma 10'!$C$39</definedName>
    <definedName name="VAS079_D_Santykiniairod1" localSheetId="7">'Forma 10'!$C$27</definedName>
    <definedName name="VAS079_D_Tiesiogiaiirne1" localSheetId="7">'Forma 10'!$C$41</definedName>
    <definedName name="VAS079_D_Tiesiogiaipris1" localSheetId="7">'Forma 10'!$C$13</definedName>
    <definedName name="VAS079_D_Vandenspristat1" localSheetId="7">'Forma 10'!$C$17</definedName>
    <definedName name="VAS079_D_Vandensruosime2" localSheetId="7">'Forma 10'!$C$16</definedName>
    <definedName name="VAS079_D_Vidutinisdarbo1" localSheetId="7">'Forma 10'!$C$40</definedName>
    <definedName name="VAS079_D_Vidutinissalyg1" localSheetId="7">'Forma 10'!$E$10</definedName>
    <definedName name="VAS079_D_Vidutinissaras1" localSheetId="7">'Forma 10'!$F$10</definedName>
    <definedName name="VAS079_F_Apskaitosveikl7Vidutinissalyg1" localSheetId="7">'Forma 10'!$E$23</definedName>
    <definedName name="VAS079_F_Apskaitosveikl7Vidutinissaras1" localSheetId="7">'Forma 10'!$F$23</definedName>
    <definedName name="VAS079_F_Apskaitosveikl8Vidutinissalyg1" localSheetId="7">'Forma 10'!$E$34</definedName>
    <definedName name="VAS079_F_Apskaitosveikl9Vidutinissalyg1" localSheetId="7">'Forma 10'!$E$35</definedName>
    <definedName name="VAS079_F_Bendraipriskir1Vidutinissalyg1" localSheetId="7">'Forma 10'!$E$38</definedName>
    <definedName name="VAS079_F_Darbuotojuskai1Vidutinissalyg1" localSheetId="7">'Forma 10'!$E$11</definedName>
    <definedName name="VAS079_F_Darbuotojuskai1Vidutinissaras1" localSheetId="7">'Forma 10'!$F$11</definedName>
    <definedName name="VAS079_F_Darbuotojuskai2Vidutinissalyg1" localSheetId="7">'Forma 10'!$E$12</definedName>
    <definedName name="VAS079_F_Darbuotojuskai2Vidutinissaras1" localSheetId="7">'Forma 10'!$F$12</definedName>
    <definedName name="VAS079_F_Darbuotojuskai3Vidutinissalyg1" localSheetId="7">'Forma 10'!$E$26</definedName>
    <definedName name="VAS079_F_Darbuotojuskai3Vidutinissaras1" localSheetId="7">'Forma 10'!$F$26</definedName>
    <definedName name="VAS079_F_Geriamojovande17Vidutinissalyg1" localSheetId="7">'Forma 10'!$E$14</definedName>
    <definedName name="VAS079_F_Geriamojovande17Vidutinissaras1" localSheetId="7">'Forma 10'!$F$14</definedName>
    <definedName name="VAS079_F_Gvtveiklaities1Vidutinissalyg1" localSheetId="7">'Forma 10'!$E$28</definedName>
    <definedName name="VAS079_F_Gvtveiklaities2Vidutinissalyg1" localSheetId="7">'Forma 10'!$E$29</definedName>
    <definedName name="VAS079_F_Issioskaiciaus18Vidutinissalyg1" localSheetId="7">'Forma 10'!$E$15</definedName>
    <definedName name="VAS079_F_Issioskaiciaus18Vidutinissaras1" localSheetId="7">'Forma 10'!$F$15</definedName>
    <definedName name="VAS079_F_Issioskaiciaus19Vidutinissalyg1" localSheetId="7">'Forma 10'!$E$19</definedName>
    <definedName name="VAS079_F_Issioskaiciaus19Vidutinissaras1" localSheetId="7">'Forma 10'!$F$19</definedName>
    <definedName name="VAS079_F_Netiesiogiaipr1Vidutinissalyg1" localSheetId="7">'Forma 10'!$E$24</definedName>
    <definedName name="VAS079_F_Netiesiogiaipr1Vidutinissaras1" localSheetId="7">'Forma 10'!$F$24</definedName>
    <definedName name="VAS079_F_Netiesiogiaipr2Vidutinissalyg1" localSheetId="7">'Forma 10'!$E$36</definedName>
    <definedName name="VAS079_F_Netiesiogiaipr3Vidutinissalyg1" localSheetId="7">'Forma 10'!$E$37</definedName>
    <definedName name="VAS079_F_Ntveiklaitiesi1Vidutinissalyg1" localSheetId="7">'Forma 10'!$E$30</definedName>
    <definedName name="VAS079_F_Ntveiklaitiesi2Vidutinissalyg1" localSheetId="7">'Forma 10'!$E$31</definedName>
    <definedName name="VAS079_F_Nuotekudumblot13Vidutinissalyg1" localSheetId="7">'Forma 10'!$E$21</definedName>
    <definedName name="VAS079_F_Nuotekudumblot13Vidutinissaras1" localSheetId="7">'Forma 10'!$F$21</definedName>
    <definedName name="VAS079_F_Nuotekutvarkym10Vidutinissalyg1" localSheetId="7">'Forma 10'!$E$18</definedName>
    <definedName name="VAS079_F_Nuotekutvarkym10Vidutinissaras1" localSheetId="7">'Forma 10'!$F$18</definedName>
    <definedName name="VAS079_F_Nuotekuvalyme1Vidutinissalyg1" localSheetId="7">'Forma 10'!$E$20</definedName>
    <definedName name="VAS079_F_Nuotekuvalyme1Vidutinissaras1" localSheetId="7">'Forma 10'!$F$20</definedName>
    <definedName name="VAS079_F_Pavirsiniunuot17Vidutinissalyg1" localSheetId="7">'Forma 10'!$E$22</definedName>
    <definedName name="VAS079_F_Pavirsiniunuot17Vidutinissaras1" localSheetId="7">'Forma 10'!$F$22</definedName>
    <definedName name="VAS079_F_Pavirsiniunuot18Vidutinissalyg1" localSheetId="7">'Forma 10'!$E$32</definedName>
    <definedName name="VAS079_F_Pavirsiniunuot19Vidutinissalyg1" localSheetId="7">'Forma 10'!$E$33</definedName>
    <definedName name="VAS079_F_Reguliuojamaiv1Vidutinissalyg1" localSheetId="7">'Forma 10'!$E$25</definedName>
    <definedName name="VAS079_F_Reguliuojamaiv1Vidutinissaras1" localSheetId="7">'Forma 10'!$F$25</definedName>
    <definedName name="VAS079_F_Reguliuojamaiv2Vidutinissalyg1" localSheetId="7">'Forma 10'!$E$39</definedName>
    <definedName name="VAS079_F_Santykiniairod1AtaskaitinisLaikotarpis" localSheetId="7">'Forma 10'!$E$27</definedName>
    <definedName name="VAS079_F_Tiesiogiaiirne1Vidutinissalyg1" localSheetId="7">'Forma 10'!$E$41</definedName>
    <definedName name="VAS079_F_Tiesiogiaipris1Vidutinissalyg1" localSheetId="7">'Forma 10'!$E$13</definedName>
    <definedName name="VAS079_F_Tiesiogiaipris1Vidutinissaras1" localSheetId="7">'Forma 10'!$F$13</definedName>
    <definedName name="VAS079_F_Vandenspristat1Vidutinissalyg1" localSheetId="7">'Forma 10'!$E$17</definedName>
    <definedName name="VAS079_F_Vandenspristat1Vidutinissaras1" localSheetId="7">'Forma 10'!$F$17</definedName>
    <definedName name="VAS079_F_Vandensruosime2Vidutinissalyg1" localSheetId="7">'Forma 10'!$E$16</definedName>
    <definedName name="VAS079_F_Vandensruosime2Vidutinissaras1" localSheetId="7">'Forma 10'!$F$16</definedName>
    <definedName name="VAS079_F_Vidutinisdarbo1Vidutinissalyg1" localSheetId="7">'Forma 10'!$E$40</definedName>
    <definedName name="VAS077_D_Abonentaiirvar1" localSheetId="8">'Forma 8'!$C$90</definedName>
    <definedName name="VAS077_D_Abonentaiirvar2" localSheetId="8">'Forma 8'!$C$91</definedName>
    <definedName name="VAS077_D_Abonentaiirvar3" localSheetId="8">'Forma 8'!$C$92</definedName>
    <definedName name="VAS077_D_Abonentaikurie1" localSheetId="8">'Forma 8'!$C$86</definedName>
    <definedName name="VAS077_D_Abonentaikurie2" localSheetId="8">'Forma 8'!$C$87</definedName>
    <definedName name="VAS077_D_Abonentaikurie3" localSheetId="8">'Forma 8'!$C$88</definedName>
    <definedName name="VAS077_D_Abonentams1" localSheetId="8">'Forma 8'!$C$21</definedName>
    <definedName name="VAS077_D_Abonentamsuznu1" localSheetId="8">'Forma 8'!$C$47</definedName>
    <definedName name="VAS077_D_Abonentamsuzsu1" localSheetId="8">'Forma 8'!$C$45</definedName>
    <definedName name="VAS077_D_Abonentamsuzva1" localSheetId="8">'Forma 8'!$C$46</definedName>
    <definedName name="VAS077_D_Aptarnaujamuuk1" localSheetId="8">'Forma 8'!$C$77</definedName>
    <definedName name="VAS077_D_Aptarnaujamuuk2" localSheetId="8">'Forma 8'!$C$85</definedName>
    <definedName name="VAS077_D_Aptarnaujamuuk3" localSheetId="8">'Forma 8'!$C$89</definedName>
    <definedName name="VAS077_D_AtaskaitinisLaikotarpis" localSheetId="8">'Forma 8'!$E$9</definedName>
    <definedName name="VAS077_D_Daugiabuciunam1" localSheetId="8">'Forma 8'!$C$28</definedName>
    <definedName name="VAS077_D_Daugiabuciunam2" localSheetId="8">'Forma 8'!$C$66</definedName>
    <definedName name="VAS077_D_Daugiabuciuose1" localSheetId="8">'Forma 8'!$C$18</definedName>
    <definedName name="VAS077_D_Daugiabuciuose2" localSheetId="8">'Forma 8'!$C$40</definedName>
    <definedName name="VAS077_D_Geriamasisvand1" localSheetId="8">'Forma 8'!$C$10</definedName>
    <definedName name="VAS077_D_Gyventojuskaic1" localSheetId="8">'Forma 8'!$C$75</definedName>
    <definedName name="VAS077_D_Individualiuos1" localSheetId="8">'Forma 8'!$C$20</definedName>
    <definedName name="VAS077_D_Individualiuos2" localSheetId="8">'Forma 8'!$C$44</definedName>
    <definedName name="VAS077_D_Individualiuos3" localSheetId="8">'Forma 8'!$C$80</definedName>
    <definedName name="VAS077_D_Individualiuos4" localSheetId="8">'Forma 8'!$C$42</definedName>
    <definedName name="VAS077_D_Individualiuos5" localSheetId="8">'Forma 8'!$C$43</definedName>
    <definedName name="VAS077_D_Isgautopozemin1" localSheetId="8">'Forma 8'!$C$11</definedName>
    <definedName name="VAS077_D_Issioskaiciaus1" localSheetId="8">'Forma 8'!$C$14</definedName>
    <definedName name="VAS077_D_Issioskaiciaus10" localSheetId="8">'Forma 8'!$C$52</definedName>
    <definedName name="VAS077_D_Issioskaiciaus11" localSheetId="8">'Forma 8'!$C$64</definedName>
    <definedName name="VAS077_D_Issioskaiciaus12" localSheetId="8">'Forma 8'!$C$79</definedName>
    <definedName name="VAS077_D_Issioskaiciaus13" localSheetId="8">'Forma 8'!$C$68</definedName>
    <definedName name="VAS077_D_Issioskaiciaus14" localSheetId="8">'Forma 8'!$C$70</definedName>
    <definedName name="VAS077_D_Issioskaiciaus15" localSheetId="8">'Forma 8'!$C$72</definedName>
    <definedName name="VAS077_D_Issioskaiciaus2" localSheetId="8">'Forma 8'!$C$15</definedName>
    <definedName name="VAS077_D_Issioskaiciaus3" localSheetId="8">'Forma 8'!$C$19</definedName>
    <definedName name="VAS077_D_Issioskaiciaus4" localSheetId="8">'Forma 8'!$C$22</definedName>
    <definedName name="VAS077_D_Issioskaiciaus5" localSheetId="8">'Forma 8'!$C$26</definedName>
    <definedName name="VAS077_D_Issioskaiciaus6" localSheetId="8">'Forma 8'!$C$30</definedName>
    <definedName name="VAS077_D_Issioskaiciaus7" localSheetId="8">'Forma 8'!$C$33</definedName>
    <definedName name="VAS077_D_Issioskaiciaus8" localSheetId="8">'Forma 8'!$C$41</definedName>
    <definedName name="VAS077_D_Issioskaiciaus9" localSheetId="8">'Forma 8'!$C$50</definedName>
    <definedName name="VAS077_D_Isvalytasbuiti1" localSheetId="8">'Forma 8'!$C$36</definedName>
    <definedName name="VAS077_D_Isvalytaspavir1" localSheetId="8">'Forma 8'!$C$57</definedName>
    <definedName name="VAS077_D_Ivadinesirapsk1" localSheetId="8">'Forma 8'!$C$51</definedName>
    <definedName name="VAS077_D_Ivadinesirapsk2" localSheetId="8">'Forma 8'!$C$71</definedName>
    <definedName name="VAS077_D_Kitiukiosubjek1" localSheetId="8">'Forma 8'!$C$84</definedName>
    <definedName name="VAS077_D_Namuukiuskaici1" localSheetId="8">'Forma 8'!$C$76</definedName>
    <definedName name="VAS077_D_Neapmoketaspav1" localSheetId="8">'Forma 8'!$C$61</definedName>
    <definedName name="VAS077_D_Neapmoketaspav2" localSheetId="8">'Forma 8'!$C$73</definedName>
    <definedName name="VAS077_D_Neapskaitytasb1" localSheetId="8">'Forma 8'!$C$49</definedName>
    <definedName name="VAS077_D_Neapskaitytasv1" localSheetId="8">'Forma 8'!$C$25</definedName>
    <definedName name="VAS077_D_Neapskaitytasv2" localSheetId="8">'Forma 8'!$C$63</definedName>
    <definedName name="VAS077_D_Neapskaitytubu1" localSheetId="8">'Forma 8'!$C$69</definedName>
    <definedName name="VAS077_D_Netektys1" localSheetId="8">'Forma 8'!$C$62</definedName>
    <definedName name="VAS077_D_Nuotekos1" localSheetId="8">'Forma 8'!$C$31</definedName>
    <definedName name="VAS077_D_Paruostogeriam1" localSheetId="8">'Forma 8'!$C$12</definedName>
    <definedName name="VAS077_D_Patiektogeriam1" localSheetId="8">'Forma 8'!$C$13</definedName>
    <definedName name="VAS077_D_Pavirsinesnuot1" localSheetId="8">'Forma 8'!$C$53</definedName>
    <definedName name="VAS077_D_Perpumpuotasbu1" localSheetId="8">'Forma 8'!$C$35</definedName>
    <definedName name="VAS077_D_Realizuotasbui1" localSheetId="8">'Forma 8'!$C$38</definedName>
    <definedName name="VAS077_D_Realizuotasger1" localSheetId="8">'Forma 8'!$C$16</definedName>
    <definedName name="VAS077_D_Realizuotaspav1" localSheetId="8">'Forma 8'!$C$58</definedName>
    <definedName name="VAS077_D_Sezoniniamsabo1" localSheetId="8">'Forma 8'!$C$23</definedName>
    <definedName name="VAS077_D_Sezoniniamsabo2" localSheetId="8">'Forma 8'!$C$48</definedName>
    <definedName name="VAS077_D_Skirtumasdaugi1" localSheetId="8">'Forma 8'!$C$29</definedName>
    <definedName name="VAS077_D_Skirtumasdaugi2" localSheetId="8">'Forma 8'!$C$67</definedName>
    <definedName name="VAS077_D_Surenkamuaseni1" localSheetId="8">'Forma 8'!$C$34</definedName>
    <definedName name="VAS077_D_Surinktaatskir1" localSheetId="8">'Forma 8'!$C$56</definedName>
    <definedName name="VAS077_D_Surinktaatskir2" localSheetId="8">'Forma 8'!$C$60</definedName>
    <definedName name="VAS077_D_Surinktabuitin1" localSheetId="8">'Forma 8'!$C$32</definedName>
    <definedName name="VAS077_D_Surinktamisriu1" localSheetId="8">'Forma 8'!$C$55</definedName>
    <definedName name="VAS077_D_Surinktamisriu2" localSheetId="8">'Forma 8'!$C$59</definedName>
    <definedName name="VAS077_D_Surinktapavirs1" localSheetId="8">'Forma 8'!$C$54</definedName>
    <definedName name="VAS077_D_Sutvarkytasdum1" localSheetId="8">'Forma 8'!$C$37</definedName>
    <definedName name="VAS077_D_Tiekimotinkluo1" localSheetId="8">'Forma 8'!$C$27</definedName>
    <definedName name="VAS077_D_Tiekimotinkluo2" localSheetId="8">'Forma 8'!$C$65</definedName>
    <definedName name="VAS077_D_Vandenskiekiss1" localSheetId="8">'Forma 8'!$C$24</definedName>
    <definedName name="VAS077_D_Vartotojai1" localSheetId="8">'Forma 8'!$C$74</definedName>
    <definedName name="VAS077_D_Vartotojaikuri1" localSheetId="8">'Forma 8'!$C$78</definedName>
    <definedName name="VAS077_D_Vartotojaikuri2" localSheetId="8">'Forma 8'!$C$81</definedName>
    <definedName name="VAS077_D_Vartotojaikuri3" localSheetId="8">'Forma 8'!$C$82</definedName>
    <definedName name="VAS077_D_Vartotojaikuri4" localSheetId="8">'Forma 8'!$C$83</definedName>
    <definedName name="VAS077_D_Vartotojams1" localSheetId="8">'Forma 8'!$C$17</definedName>
    <definedName name="VAS077_D_Vartotojamsuzs1" localSheetId="8">'Forma 8'!$C$39</definedName>
    <definedName name="VAS077_F_Abonentaiirvar1AtaskaitinisLaikotarpis" localSheetId="8">'Forma 8'!$E$90</definedName>
    <definedName name="VAS077_F_Abonentaiirvar2AtaskaitinisLaikotarpis" localSheetId="8">'Forma 8'!$E$91</definedName>
    <definedName name="VAS077_F_Abonentaiirvar3AtaskaitinisLaikotarpis" localSheetId="8">'Forma 8'!$E$92</definedName>
    <definedName name="VAS077_F_Abonentaikurie1AtaskaitinisLaikotarpis" localSheetId="8">'Forma 8'!$E$86</definedName>
    <definedName name="VAS077_F_Abonentaikurie2AtaskaitinisLaikotarpis" localSheetId="8">'Forma 8'!$E$87</definedName>
    <definedName name="VAS077_F_Abonentaikurie3AtaskaitinisLaikotarpis" localSheetId="8">'Forma 8'!$E$88</definedName>
    <definedName name="VAS077_F_Abonentams1AtaskaitinisLaikotarpis" localSheetId="8">'Forma 8'!$E$21</definedName>
    <definedName name="VAS077_F_Abonentamsuznu1AtaskaitinisLaikotarpis" localSheetId="8">'Forma 8'!$E$47</definedName>
    <definedName name="VAS077_F_Abonentamsuzsu1AtaskaitinisLaikotarpis" localSheetId="8">'Forma 8'!$E$45</definedName>
    <definedName name="VAS077_F_Abonentamsuzva1AtaskaitinisLaikotarpis" localSheetId="8">'Forma 8'!$E$46</definedName>
    <definedName name="VAS077_F_Aptarnaujamuuk1AtaskaitinisLaikotarpis" localSheetId="8">'Forma 8'!$E$77</definedName>
    <definedName name="VAS077_F_Aptarnaujamuuk2AtaskaitinisLaikotarpis" localSheetId="8">'Forma 8'!$E$85</definedName>
    <definedName name="VAS077_F_Aptarnaujamuuk3AtaskaitinisLaikotarpis" localSheetId="8">'Forma 8'!$E$89</definedName>
    <definedName name="VAS077_F_Daugiabuciunam1AtaskaitinisLaikotarpis" localSheetId="8">'Forma 8'!$E$28</definedName>
    <definedName name="VAS077_F_Daugiabuciunam2AtaskaitinisLaikotarpis" localSheetId="8">'Forma 8'!$E$66</definedName>
    <definedName name="VAS077_F_Daugiabuciuose1AtaskaitinisLaikotarpis" localSheetId="8">'Forma 8'!$E$18</definedName>
    <definedName name="VAS077_F_Daugiabuciuose2AtaskaitinisLaikotarpis" localSheetId="8">'Forma 8'!$E$40</definedName>
    <definedName name="VAS077_F_Gyventojuskaic1AtaskaitinisLaikotarpis" localSheetId="8">'Forma 8'!$E$75</definedName>
    <definedName name="VAS077_F_Individualiuos1AtaskaitinisLaikotarpis" localSheetId="8">'Forma 8'!$E$20</definedName>
    <definedName name="VAS077_F_Individualiuos2AtaskaitinisLaikotarpis" localSheetId="8">'Forma 8'!$E$44</definedName>
    <definedName name="VAS077_F_Individualiuos3AtaskaitinisLaikotarpis" localSheetId="8">'Forma 8'!$E$80</definedName>
    <definedName name="VAS077_F_Individualiuos4AtaskaitinisLaikotarpis" localSheetId="8">'Forma 8'!$E$42</definedName>
    <definedName name="VAS077_F_Individualiuos5AtaskaitinisLaikotarpis" localSheetId="8">'Forma 8'!$E$43</definedName>
    <definedName name="VAS077_F_Isgautopozemin1AtaskaitinisLaikotarpis" localSheetId="8">'Forma 8'!$E$11</definedName>
    <definedName name="VAS077_F_Issioskaiciaus10AtaskaitinisLaikotarpis" localSheetId="8">'Forma 8'!$E$52</definedName>
    <definedName name="VAS077_F_Issioskaiciaus11AtaskaitinisLaikotarpis" localSheetId="8">'Forma 8'!$E$64</definedName>
    <definedName name="VAS077_F_Issioskaiciaus12AtaskaitinisLaikotarpis" localSheetId="8">'Forma 8'!$E$79</definedName>
    <definedName name="VAS077_F_Issioskaiciaus13AtaskaitinisLaikotarpis" localSheetId="8">'Forma 8'!$E$68</definedName>
    <definedName name="VAS077_F_Issioskaiciaus14AtaskaitinisLaikotarpis" localSheetId="8">'Forma 8'!$E$70</definedName>
    <definedName name="VAS077_F_Issioskaiciaus15AtaskaitinisLaikotarpis" localSheetId="8">'Forma 8'!$E$72</definedName>
    <definedName name="VAS077_F_Issioskaiciaus1AtaskaitinisLaikotarpis" localSheetId="8">'Forma 8'!$E$14</definedName>
    <definedName name="VAS077_F_Issioskaiciaus2AtaskaitinisLaikotarpis" localSheetId="8">'Forma 8'!$E$15</definedName>
    <definedName name="VAS077_F_Issioskaiciaus3AtaskaitinisLaikotarpis" localSheetId="8">'Forma 8'!$E$19</definedName>
    <definedName name="VAS077_F_Issioskaiciaus4AtaskaitinisLaikotarpis" localSheetId="8">'Forma 8'!$E$22</definedName>
    <definedName name="VAS077_F_Issioskaiciaus5AtaskaitinisLaikotarpis" localSheetId="8">'Forma 8'!$E$26</definedName>
    <definedName name="VAS077_F_Issioskaiciaus6AtaskaitinisLaikotarpis" localSheetId="8">'Forma 8'!$E$30</definedName>
    <definedName name="VAS077_F_Issioskaiciaus7AtaskaitinisLaikotarpis" localSheetId="8">'Forma 8'!$E$33</definedName>
    <definedName name="VAS077_F_Issioskaiciaus8AtaskaitinisLaikotarpis" localSheetId="8">'Forma 8'!$E$41</definedName>
    <definedName name="VAS077_F_Issioskaiciaus9AtaskaitinisLaikotarpis" localSheetId="8">'Forma 8'!$E$50</definedName>
    <definedName name="VAS077_F_Isvalytasbuiti1AtaskaitinisLaikotarpis" localSheetId="8">'Forma 8'!$E$36</definedName>
    <definedName name="VAS077_F_Isvalytaspavir1AtaskaitinisLaikotarpis" localSheetId="8">'Forma 8'!$E$57</definedName>
    <definedName name="VAS077_F_Ivadinesirapsk1AtaskaitinisLaikotarpis" localSheetId="8">'Forma 8'!$E$51</definedName>
    <definedName name="VAS077_F_Ivadinesirapsk2AtaskaitinisLaikotarpis" localSheetId="8">'Forma 8'!$E$71</definedName>
    <definedName name="VAS077_F_Kitiukiosubjek1AtaskaitinisLaikotarpis" localSheetId="8">'Forma 8'!$E$84</definedName>
    <definedName name="VAS077_F_Namuukiuskaici1AtaskaitinisLaikotarpis" localSheetId="8">'Forma 8'!$E$76</definedName>
    <definedName name="VAS077_F_Neapmoketaspav1AtaskaitinisLaikotarpis" localSheetId="8">'Forma 8'!$E$61</definedName>
    <definedName name="VAS077_F_Neapmoketaspav2AtaskaitinisLaikotarpis" localSheetId="8">'Forma 8'!$E$73</definedName>
    <definedName name="VAS077_F_Neapskaitytasb1AtaskaitinisLaikotarpis" localSheetId="8">'Forma 8'!$E$49</definedName>
    <definedName name="VAS077_F_Neapskaitytasv1AtaskaitinisLaikotarpis" localSheetId="8">'Forma 8'!$E$25</definedName>
    <definedName name="VAS077_F_Neapskaitytasv2AtaskaitinisLaikotarpis" localSheetId="8">'Forma 8'!$E$63</definedName>
    <definedName name="VAS077_F_Neapskaitytubu1AtaskaitinisLaikotarpis" localSheetId="8">'Forma 8'!$E$69</definedName>
    <definedName name="VAS077_F_Paruostogeriam1AtaskaitinisLaikotarpis" localSheetId="8">'Forma 8'!$E$12</definedName>
    <definedName name="VAS077_F_Patiektogeriam1AtaskaitinisLaikotarpis" localSheetId="8">'Forma 8'!$E$13</definedName>
    <definedName name="VAS077_F_Perpumpuotasbu1AtaskaitinisLaikotarpis" localSheetId="8">'Forma 8'!$E$35</definedName>
    <definedName name="VAS077_F_Realizuotasbui1AtaskaitinisLaikotarpis" localSheetId="8">'Forma 8'!$E$38</definedName>
    <definedName name="VAS077_F_Realizuotasger1AtaskaitinisLaikotarpis" localSheetId="8">'Forma 8'!$E$16</definedName>
    <definedName name="VAS077_F_Realizuotaspav1AtaskaitinisLaikotarpis" localSheetId="8">'Forma 8'!$E$58</definedName>
    <definedName name="VAS077_F_Sezoniniamsabo1AtaskaitinisLaikotarpis" localSheetId="8">'Forma 8'!$E$23</definedName>
    <definedName name="VAS077_F_Sezoniniamsabo2AtaskaitinisLaikotarpis" localSheetId="8">'Forma 8'!$E$48</definedName>
    <definedName name="VAS077_F_Skirtumasdaugi1AtaskaitinisLaikotarpis" localSheetId="8">'Forma 8'!$E$29</definedName>
    <definedName name="VAS077_F_Skirtumasdaugi2AtaskaitinisLaikotarpis" localSheetId="8">'Forma 8'!$E$67</definedName>
    <definedName name="VAS077_F_Surenkamuaseni1AtaskaitinisLaikotarpis" localSheetId="8">'Forma 8'!$E$34</definedName>
    <definedName name="VAS077_F_Surinktaatskir1AtaskaitinisLaikotarpis" localSheetId="8">'Forma 8'!$E$56</definedName>
    <definedName name="VAS077_F_Surinktaatskir2AtaskaitinisLaikotarpis" localSheetId="8">'Forma 8'!$E$60</definedName>
    <definedName name="VAS077_F_Surinktabuitin1AtaskaitinisLaikotarpis" localSheetId="8">'Forma 8'!$E$32</definedName>
    <definedName name="VAS077_F_Surinktamisriu1AtaskaitinisLaikotarpis" localSheetId="8">'Forma 8'!$E$55</definedName>
    <definedName name="VAS077_F_Surinktamisriu2AtaskaitinisLaikotarpis" localSheetId="8">'Forma 8'!$E$59</definedName>
    <definedName name="VAS077_F_Surinktapavirs1AtaskaitinisLaikotarpis" localSheetId="8">'Forma 8'!$E$54</definedName>
    <definedName name="VAS077_F_Sutvarkytasdum1AtaskaitinisLaikotarpis" localSheetId="8">'Forma 8'!$E$37</definedName>
    <definedName name="VAS077_F_Tiekimotinkluo1AtaskaitinisLaikotarpis" localSheetId="8">'Forma 8'!$E$27</definedName>
    <definedName name="VAS077_F_Tiekimotinkluo2AtaskaitinisLaikotarpis" localSheetId="8">'Forma 8'!$E$65</definedName>
    <definedName name="VAS077_F_Vandenskiekiss1AtaskaitinisLaikotarpis" localSheetId="8">'Forma 8'!$E$24</definedName>
    <definedName name="VAS077_F_Vartotojaikuri1AtaskaitinisLaikotarpis" localSheetId="8">'Forma 8'!$E$78</definedName>
    <definedName name="VAS077_F_Vartotojaikuri2AtaskaitinisLaikotarpis" localSheetId="8">'Forma 8'!$E$81</definedName>
    <definedName name="VAS077_F_Vartotojaikuri3AtaskaitinisLaikotarpis" localSheetId="8">'Forma 8'!$E$82</definedName>
    <definedName name="VAS077_F_Vartotojaikuri4AtaskaitinisLaikotarpis" localSheetId="8">'Forma 8'!$E$83</definedName>
    <definedName name="VAS077_F_Vartotojams1AtaskaitinisLaikotarpis" localSheetId="8">'Forma 8'!$E$17</definedName>
    <definedName name="VAS077_F_Vartotojamsuzs1AtaskaitinisLaikotarpis" localSheetId="8">'Forma 8'!$E$39</definedName>
    <definedName name="VAS076_D_1IS" localSheetId="9">'Forma 7'!$D$9</definedName>
    <definedName name="VAS076_D_31GeriamojoVandens" localSheetId="9">'Forma 7'!$F$9</definedName>
    <definedName name="VAS076_D_32GeriamojoVandens" localSheetId="9">'Forma 7'!$G$9</definedName>
    <definedName name="VAS076_D_33GeriamojoVandens" localSheetId="9">'Forma 7'!$H$9</definedName>
    <definedName name="VAS076_D_3IsViso" localSheetId="9">'Forma 7'!$E$9</definedName>
    <definedName name="VAS076_D_41NuotekuSurinkimas" localSheetId="9">'Forma 7'!$J$9</definedName>
    <definedName name="VAS076_D_42NuotekuValymas" localSheetId="9">'Forma 7'!$K$9</definedName>
    <definedName name="VAS076_D_43NuotekuDumblo" localSheetId="9">'Forma 7'!$L$9</definedName>
    <definedName name="VAS076_D_4IsViso" localSheetId="9">'Forma 7'!$I$9</definedName>
    <definedName name="VAS076_D_5PavirsiniuNuoteku" localSheetId="9">'Forma 7'!$M$9</definedName>
    <definedName name="VAS076_D_6KitosReguliuojamosios" localSheetId="9">'Forma 7'!$N$9</definedName>
    <definedName name="VAS076_D_7KitosVeiklos" localSheetId="9">'Forma 7'!$Q$9</definedName>
    <definedName name="VAS076_D_Apskaitospriet6" localSheetId="9">'Forma 7'!$C$24</definedName>
    <definedName name="VAS076_D_Apskaitospriet7" localSheetId="9">'Forma 7'!$C$47</definedName>
    <definedName name="VAS076_D_Apskaitospriet8" localSheetId="9">'Forma 7'!$C$70</definedName>
    <definedName name="VAS076_D_Apskaitospriet9" localSheetId="9">'Forma 7'!$C$109</definedName>
    <definedName name="VAS076_D_Apskaitosveikla1" localSheetId="9">'Forma 7'!$O$9</definedName>
    <definedName name="VAS076_D_Bendraipaskirs3" localSheetId="9">'Forma 7'!$C$96</definedName>
    <definedName name="VAS076_D_Bendraipaskirs4" localSheetId="9">'Forma 7'!$C$118</definedName>
    <definedName name="VAS076_D_Cpunktui25" localSheetId="9">'Forma 7'!$C$80</definedName>
    <definedName name="VAS076_D_Cpunktui26" localSheetId="9">'Forma 7'!$C$81</definedName>
    <definedName name="VAS076_D_Cpunktui27" localSheetId="9">'Forma 7'!$C$82</definedName>
    <definedName name="VAS076_D_Cpunktui28" localSheetId="9">'Forma 7'!$C$83</definedName>
    <definedName name="VAS076_D_Cpunktui29" localSheetId="9">'Forma 7'!$C$84</definedName>
    <definedName name="VAS076_D_Cpunktui30" localSheetId="9">'Forma 7'!$C$85</definedName>
    <definedName name="VAS076_D_Cpunktui31" localSheetId="9">'Forma 7'!$C$86</definedName>
    <definedName name="VAS076_D_Cpunktui32" localSheetId="9">'Forma 7'!$C$87</definedName>
    <definedName name="VAS076_D_Cpunktui33" localSheetId="9">'Forma 7'!$C$88</definedName>
    <definedName name="VAS076_D_Cpunktui34" localSheetId="9">'Forma 7'!$C$89</definedName>
    <definedName name="VAS076_D_Cpunktui35" localSheetId="9">'Forma 7'!$C$90</definedName>
    <definedName name="VAS076_D_Cpunktui36" localSheetId="9">'Forma 7'!$C$91</definedName>
    <definedName name="VAS076_D_Cpunktui37" localSheetId="9">'Forma 7'!$C$92</definedName>
    <definedName name="VAS076_D_Cpunktui38" localSheetId="9">'Forma 7'!$C$93</definedName>
    <definedName name="VAS076_D_Cpunktui39" localSheetId="9">'Forma 7'!$C$94</definedName>
    <definedName name="VAS076_D_Cpunktui40" localSheetId="9">'Forma 7'!$C$95</definedName>
    <definedName name="VAS076_D_Epunktui16" localSheetId="9">'Forma 7'!$C$119</definedName>
    <definedName name="VAS076_D_Epunktui17" localSheetId="9">'Forma 7'!$C$120</definedName>
    <definedName name="VAS076_D_Epunktui18" localSheetId="9">'Forma 7'!$C$121</definedName>
    <definedName name="VAS076_D_Epunktui19" localSheetId="9">'Forma 7'!$C$122</definedName>
    <definedName name="VAS076_D_Epunktui20" localSheetId="9">'Forma 7'!$C$123</definedName>
    <definedName name="VAS076_D_Epunktui21" localSheetId="9">'Forma 7'!$C$124</definedName>
    <definedName name="VAS076_D_Epunktui22" localSheetId="9">'Forma 7'!$C$125</definedName>
    <definedName name="VAS076_D_Epunktui23" localSheetId="9">'Forma 7'!$C$126</definedName>
    <definedName name="VAS076_D_Epunktui24" localSheetId="9">'Forma 7'!$C$127</definedName>
    <definedName name="VAS076_D_Epunktui25" localSheetId="9">'Forma 7'!$C$128</definedName>
    <definedName name="VAS076_D_Epunktui26" localSheetId="9">'Forma 7'!$C$129</definedName>
    <definedName name="VAS076_D_Epunktui27" localSheetId="9">'Forma 7'!$C$130</definedName>
    <definedName name="VAS076_D_Epunktui28" localSheetId="9">'Forma 7'!$C$131</definedName>
    <definedName name="VAS076_D_Epunktui29" localSheetId="9">'Forma 7'!$C$132</definedName>
    <definedName name="VAS076_D_Epunktui30" localSheetId="9">'Forma 7'!$C$133</definedName>
    <definedName name="VAS076_D_Irankiaimatavi6" localSheetId="9">'Forma 7'!$C$25</definedName>
    <definedName name="VAS076_D_Irankiaimatavi7" localSheetId="9">'Forma 7'!$C$48</definedName>
    <definedName name="VAS076_D_Irankiaimatavi8" localSheetId="9">'Forma 7'!$C$71</definedName>
    <definedName name="VAS076_D_Irankiaimatavi9" localSheetId="9">'Forma 7'!$C$110</definedName>
    <definedName name="VAS076_D_Irasyti1" localSheetId="9">'Forma 7'!$C$30</definedName>
    <definedName name="VAS076_D_Irasyti10" localSheetId="9">'Forma 7'!$C$115</definedName>
    <definedName name="VAS076_D_Irasyti11" localSheetId="9">'Forma 7'!$C$116</definedName>
    <definedName name="VAS076_D_Irasyti12" localSheetId="9">'Forma 7'!$C$117</definedName>
    <definedName name="VAS076_D_Irasyti2" localSheetId="9">'Forma 7'!$C$31</definedName>
    <definedName name="VAS076_D_Irasyti3" localSheetId="9">'Forma 7'!$C$32</definedName>
    <definedName name="VAS076_D_Irasyti4" localSheetId="9">'Forma 7'!$C$53</definedName>
    <definedName name="VAS076_D_Irasyti5" localSheetId="9">'Forma 7'!$C$54</definedName>
    <definedName name="VAS076_D_Irasyti6" localSheetId="9">'Forma 7'!$C$55</definedName>
    <definedName name="VAS076_D_Irasyti7" localSheetId="9">'Forma 7'!$C$76</definedName>
    <definedName name="VAS076_D_Irasyti8" localSheetId="9">'Forma 7'!$C$77</definedName>
    <definedName name="VAS076_D_Irasyti9" localSheetId="9">'Forma 7'!$C$78</definedName>
    <definedName name="VAS076_D_Keliaiaikstele6" localSheetId="9">'Forma 7'!$C$17</definedName>
    <definedName name="VAS076_D_Keliaiaikstele7" localSheetId="9">'Forma 7'!$C$40</definedName>
    <definedName name="VAS076_D_Keliaiaikstele8" localSheetId="9">'Forma 7'!$C$63</definedName>
    <definedName name="VAS076_D_Keliaiaikstele9" localSheetId="9">'Forma 7'!$C$103</definedName>
    <definedName name="VAS076_D_Kitairanga2" localSheetId="9">'Forma 7'!$C$107</definedName>
    <definedName name="VAS076_D_Kitareguliuoja1" localSheetId="9">'Forma 7'!$P$9</definedName>
    <definedName name="VAS076_D_Kitasilgalaiki5" localSheetId="9">'Forma 7'!$C$29</definedName>
    <definedName name="VAS076_D_Kitasilgalaiki6" localSheetId="9">'Forma 7'!$C$52</definedName>
    <definedName name="VAS076_D_Kitasilgalaiki7" localSheetId="9">'Forma 7'!$C$75</definedName>
    <definedName name="VAS076_D_Kitasilgalaiki8" localSheetId="9">'Forma 7'!$C$114</definedName>
    <definedName name="VAS076_D_Kitasnemateria6" localSheetId="9">'Forma 7'!$C$14</definedName>
    <definedName name="VAS076_D_Kitasnemateria7" localSheetId="9">'Forma 7'!$C$37</definedName>
    <definedName name="VAS076_D_Kitasnemateria8" localSheetId="9">'Forma 7'!$C$60</definedName>
    <definedName name="VAS076_D_Kitasnemateria9" localSheetId="9">'Forma 7'!$C$100</definedName>
    <definedName name="VAS076_D_Kitiirenginiai11" localSheetId="9">'Forma 7'!$C$19</definedName>
    <definedName name="VAS076_D_Kitiirenginiai12" localSheetId="9">'Forma 7'!$C$23</definedName>
    <definedName name="VAS076_D_Kitiirenginiai13" localSheetId="9">'Forma 7'!$C$42</definedName>
    <definedName name="VAS076_D_Kitiirenginiai14" localSheetId="9">'Forma 7'!$C$46</definedName>
    <definedName name="VAS076_D_Kitiirenginiai15" localSheetId="9">'Forma 7'!$C$65</definedName>
    <definedName name="VAS076_D_Kitiirenginiai16" localSheetId="9">'Forma 7'!$C$69</definedName>
    <definedName name="VAS076_D_Kitiirenginiai17" localSheetId="9">'Forma 7'!$C$105</definedName>
    <definedName name="VAS076_D_Kitiirenginiai18" localSheetId="9">'Forma 7'!$C$108</definedName>
    <definedName name="VAS076_D_Kitostransport6" localSheetId="9">'Forma 7'!$C$28</definedName>
    <definedName name="VAS076_D_Kitostransport7" localSheetId="9">'Forma 7'!$C$51</definedName>
    <definedName name="VAS076_D_Kitostransport8" localSheetId="9">'Forma 7'!$C$74</definedName>
    <definedName name="VAS076_D_Kitostransport9" localSheetId="9">'Forma 7'!$C$113</definedName>
    <definedName name="VAS076_D_Lengviejiautom6" localSheetId="9">'Forma 7'!$C$27</definedName>
    <definedName name="VAS076_D_Lengviejiautom7" localSheetId="9">'Forma 7'!$C$50</definedName>
    <definedName name="VAS076_D_Lengviejiautom8" localSheetId="9">'Forma 7'!$C$73</definedName>
    <definedName name="VAS076_D_Lengviejiautom9" localSheetId="9">'Forma 7'!$C$112</definedName>
    <definedName name="VAS076_D_Masinosiriranga6" localSheetId="9">'Forma 7'!$C$20</definedName>
    <definedName name="VAS076_D_Masinosiriranga7" localSheetId="9">'Forma 7'!$C$43</definedName>
    <definedName name="VAS076_D_Masinosiriranga8" localSheetId="9">'Forma 7'!$C$66</definedName>
    <definedName name="VAS076_D_Masinosiriranga9" localSheetId="9">'Forma 7'!$C$106</definedName>
    <definedName name="VAS076_D_Nematerialusis6" localSheetId="9">'Forma 7'!$C$11</definedName>
    <definedName name="VAS076_D_Nematerialusis7" localSheetId="9">'Forma 7'!$C$34</definedName>
    <definedName name="VAS076_D_Nematerialusis8" localSheetId="9">'Forma 7'!$C$57</definedName>
    <definedName name="VAS076_D_Nematerialusis9" localSheetId="9">'Forma 7'!$C$97</definedName>
    <definedName name="VAS076_D_Netiesiogiaipa3" localSheetId="9">'Forma 7'!$C$56</definedName>
    <definedName name="VAS076_D_Netiesiogiaipa4" localSheetId="9">'Forma 7'!$C$79</definedName>
    <definedName name="VAS076_D_Nuotekuirdumbl5" localSheetId="9">'Forma 7'!$C$22</definedName>
    <definedName name="VAS076_D_Nuotekuirdumbl6" localSheetId="9">'Forma 7'!$C$45</definedName>
    <definedName name="VAS076_D_Nuotekuirdumbl7" localSheetId="9">'Forma 7'!$C$68</definedName>
    <definedName name="VAS076_D_Paskirstomasil2" localSheetId="9">'Forma 7'!$C$10</definedName>
    <definedName name="VAS076_D_Pastataiadmini6" localSheetId="9">'Forma 7'!$C$16</definedName>
    <definedName name="VAS076_D_Pastataiadmini7" localSheetId="9">'Forma 7'!$C$39</definedName>
    <definedName name="VAS076_D_Pastataiadmini8" localSheetId="9">'Forma 7'!$C$62</definedName>
    <definedName name="VAS076_D_Pastataiadmini9" localSheetId="9">'Forma 7'!$C$102</definedName>
    <definedName name="VAS076_D_Pastataiirstat6" localSheetId="9">'Forma 7'!$C$15</definedName>
    <definedName name="VAS076_D_Pastataiirstat7" localSheetId="9">'Forma 7'!$C$38</definedName>
    <definedName name="VAS076_D_Pastataiirstat8" localSheetId="9">'Forma 7'!$C$61</definedName>
    <definedName name="VAS076_D_Pastataiirstat9" localSheetId="9">'Forma 7'!$C$101</definedName>
    <definedName name="VAS076_D_Specprogramine6" localSheetId="9">'Forma 7'!$C$13</definedName>
    <definedName name="VAS076_D_Specprogramine7" localSheetId="9">'Forma 7'!$C$36</definedName>
    <definedName name="VAS076_D_Specprogramine8" localSheetId="9">'Forma 7'!$C$59</definedName>
    <definedName name="VAS076_D_Specprogramine9" localSheetId="9">'Forma 7'!$C$99</definedName>
    <definedName name="VAS076_D_Standartinepro6" localSheetId="9">'Forma 7'!$C$12</definedName>
    <definedName name="VAS076_D_Standartinepro7" localSheetId="9">'Forma 7'!$C$35</definedName>
    <definedName name="VAS076_D_Standartinepro8" localSheetId="9">'Forma 7'!$C$58</definedName>
    <definedName name="VAS076_D_Standartinepro9" localSheetId="9">'Forma 7'!$C$98</definedName>
    <definedName name="VAS076_D_Tiesiogiaipask2" localSheetId="9">'Forma 7'!$C$33</definedName>
    <definedName name="VAS076_D_Transportoprie6" localSheetId="9">'Forma 7'!$C$26</definedName>
    <definedName name="VAS076_D_Transportoprie7" localSheetId="9">'Forma 7'!$C$49</definedName>
    <definedName name="VAS076_D_Transportoprie8" localSheetId="9">'Forma 7'!$C$72</definedName>
    <definedName name="VAS076_D_Transportoprie9" localSheetId="9">'Forma 7'!$C$111</definedName>
    <definedName name="VAS076_D_Vamzdynai6" localSheetId="9">'Forma 7'!$C$18</definedName>
    <definedName name="VAS076_D_Vamzdynai7" localSheetId="9">'Forma 7'!$C$41</definedName>
    <definedName name="VAS076_D_Vamzdynai8" localSheetId="9">'Forma 7'!$C$64</definedName>
    <definedName name="VAS076_D_Vamzdynai9" localSheetId="9">'Forma 7'!$C$104</definedName>
    <definedName name="VAS076_D_Vandenssiurbli5" localSheetId="9">'Forma 7'!$C$21</definedName>
    <definedName name="VAS076_D_Vandenssiurbli6" localSheetId="9">'Forma 7'!$C$44</definedName>
    <definedName name="VAS076_D_Vandenssiurbli7" localSheetId="9">'Forma 7'!$C$67</definedName>
    <definedName name="VAS076_D_Verslovienetui3" localSheetId="9">'Forma 7'!$C$134</definedName>
    <definedName name="VAS076_F_131IS" localSheetId="9">'Forma 7'!$D$30</definedName>
    <definedName name="VAS076_F_1331GeriamojoVandens" localSheetId="9">'Forma 7'!$F$30</definedName>
    <definedName name="VAS076_F_1332GeriamojoVandens" localSheetId="9">'Forma 7'!$G$30</definedName>
    <definedName name="VAS076_F_1333GeriamojoVandens" localSheetId="9">'Forma 7'!$H$30</definedName>
    <definedName name="VAS076_F_133IsViso" localSheetId="9">'Forma 7'!$E$30</definedName>
    <definedName name="VAS076_F_1341NuotekuSurinkimas" localSheetId="9">'Forma 7'!$J$30</definedName>
    <definedName name="VAS076_F_1342NuotekuValymas" localSheetId="9">'Forma 7'!$K$30</definedName>
    <definedName name="VAS076_F_1343NuotekuDumblo" localSheetId="9">'Forma 7'!$L$30</definedName>
    <definedName name="VAS076_F_134IsViso" localSheetId="9">'Forma 7'!$I$30</definedName>
    <definedName name="VAS076_F_135PavirsiniuNuoteku" localSheetId="9">'Forma 7'!$M$30</definedName>
    <definedName name="VAS076_F_136KitosReguliuojamosios" localSheetId="9">'Forma 7'!$N$30</definedName>
    <definedName name="VAS076_F_137KitosVeiklos" localSheetId="9">'Forma 7'!$Q$30</definedName>
    <definedName name="VAS076_F_141IS" localSheetId="9">'Forma 7'!$D$31</definedName>
    <definedName name="VAS076_F_1431GeriamojoVandens" localSheetId="9">'Forma 7'!$F$31</definedName>
    <definedName name="VAS076_F_1432GeriamojoVandens" localSheetId="9">'Forma 7'!$G$31</definedName>
    <definedName name="VAS076_F_1433GeriamojoVandens" localSheetId="9">'Forma 7'!$H$31</definedName>
    <definedName name="VAS076_F_143IsViso" localSheetId="9">'Forma 7'!$E$31</definedName>
    <definedName name="VAS076_F_1441NuotekuSurinkimas" localSheetId="9">'Forma 7'!$J$31</definedName>
    <definedName name="VAS076_F_1442NuotekuValymas" localSheetId="9">'Forma 7'!$K$31</definedName>
    <definedName name="VAS076_F_1443NuotekuDumblo" localSheetId="9">'Forma 7'!$L$31</definedName>
    <definedName name="VAS076_F_144IsViso" localSheetId="9">'Forma 7'!$I$31</definedName>
    <definedName name="VAS076_F_145PavirsiniuNuoteku" localSheetId="9">'Forma 7'!$M$31</definedName>
    <definedName name="VAS076_F_146KitosReguliuojamosios" localSheetId="9">'Forma 7'!$N$31</definedName>
    <definedName name="VAS076_F_147KitosVeiklos" localSheetId="9">'Forma 7'!$Q$31</definedName>
    <definedName name="VAS076_F_151IS" localSheetId="9">'Forma 7'!$D$32</definedName>
    <definedName name="VAS076_F_1531GeriamojoVandens" localSheetId="9">'Forma 7'!$F$32</definedName>
    <definedName name="VAS076_F_1532GeriamojoVandens" localSheetId="9">'Forma 7'!$G$32</definedName>
    <definedName name="VAS076_F_1533GeriamojoVandens" localSheetId="9">'Forma 7'!$H$32</definedName>
    <definedName name="VAS076_F_153IsViso" localSheetId="9">'Forma 7'!$E$32</definedName>
    <definedName name="VAS076_F_1541NuotekuSurinkimas" localSheetId="9">'Forma 7'!$J$32</definedName>
    <definedName name="VAS076_F_1542NuotekuValymas" localSheetId="9">'Forma 7'!$K$32</definedName>
    <definedName name="VAS076_F_1543NuotekuDumblo" localSheetId="9">'Forma 7'!$L$32</definedName>
    <definedName name="VAS076_F_154IsViso" localSheetId="9">'Forma 7'!$I$32</definedName>
    <definedName name="VAS076_F_155PavirsiniuNuoteku" localSheetId="9">'Forma 7'!$M$32</definedName>
    <definedName name="VAS076_F_156KitosReguliuojamosios" localSheetId="9">'Forma 7'!$N$32</definedName>
    <definedName name="VAS076_F_157KitosVeiklos" localSheetId="9">'Forma 7'!$Q$32</definedName>
    <definedName name="VAS076_F_161IS" localSheetId="9">'Forma 7'!$D$53</definedName>
    <definedName name="VAS076_F_1631GeriamojoVandens" localSheetId="9">'Forma 7'!$F$53</definedName>
    <definedName name="VAS076_F_1632GeriamojoVandens" localSheetId="9">'Forma 7'!$G$53</definedName>
    <definedName name="VAS076_F_1633GeriamojoVandens" localSheetId="9">'Forma 7'!$H$53</definedName>
    <definedName name="VAS076_F_163IsViso" localSheetId="9">'Forma 7'!$E$53</definedName>
    <definedName name="VAS076_F_1641NuotekuSurinkimas" localSheetId="9">'Forma 7'!$J$53</definedName>
    <definedName name="VAS076_F_1642NuotekuValymas" localSheetId="9">'Forma 7'!$K$53</definedName>
    <definedName name="VAS076_F_1643NuotekuDumblo" localSheetId="9">'Forma 7'!$L$53</definedName>
    <definedName name="VAS076_F_164IsViso" localSheetId="9">'Forma 7'!$I$53</definedName>
    <definedName name="VAS076_F_165PavirsiniuNuoteku" localSheetId="9">'Forma 7'!$M$53</definedName>
    <definedName name="VAS076_F_166KitosReguliuojamosios" localSheetId="9">'Forma 7'!$N$53</definedName>
    <definedName name="VAS076_F_167KitosVeiklos" localSheetId="9">'Forma 7'!$Q$53</definedName>
    <definedName name="VAS076_F_171IS" localSheetId="9">'Forma 7'!$D$54</definedName>
    <definedName name="VAS076_F_1731GeriamojoVandens" localSheetId="9">'Forma 7'!$F$54</definedName>
    <definedName name="VAS076_F_1732GeriamojoVandens" localSheetId="9">'Forma 7'!$G$54</definedName>
    <definedName name="VAS076_F_1733GeriamojoVandens" localSheetId="9">'Forma 7'!$H$54</definedName>
    <definedName name="VAS076_F_173IsViso" localSheetId="9">'Forma 7'!$E$54</definedName>
    <definedName name="VAS076_F_1741NuotekuSurinkimas" localSheetId="9">'Forma 7'!$J$54</definedName>
    <definedName name="VAS076_F_1742NuotekuValymas" localSheetId="9">'Forma 7'!$K$54</definedName>
    <definedName name="VAS076_F_1743NuotekuDumblo" localSheetId="9">'Forma 7'!$L$54</definedName>
    <definedName name="VAS076_F_174IsViso" localSheetId="9">'Forma 7'!$I$54</definedName>
    <definedName name="VAS076_F_175PavirsiniuNuoteku" localSheetId="9">'Forma 7'!$M$54</definedName>
    <definedName name="VAS076_F_176KitosReguliuojamosios" localSheetId="9">'Forma 7'!$N$54</definedName>
    <definedName name="VAS076_F_177KitosVeiklos" localSheetId="9">'Forma 7'!$Q$54</definedName>
    <definedName name="VAS076_F_181IS" localSheetId="9">'Forma 7'!$D$55</definedName>
    <definedName name="VAS076_F_1831GeriamojoVandens" localSheetId="9">'Forma 7'!$F$55</definedName>
    <definedName name="VAS076_F_1832GeriamojoVandens" localSheetId="9">'Forma 7'!$G$55</definedName>
    <definedName name="VAS076_F_1833GeriamojoVandens" localSheetId="9">'Forma 7'!$H$55</definedName>
    <definedName name="VAS076_F_183IsViso" localSheetId="9">'Forma 7'!$E$55</definedName>
    <definedName name="VAS076_F_1841NuotekuSurinkimas" localSheetId="9">'Forma 7'!$J$55</definedName>
    <definedName name="VAS076_F_1842NuotekuValymas" localSheetId="9">'Forma 7'!$K$55</definedName>
    <definedName name="VAS076_F_1843NuotekuDumblo" localSheetId="9">'Forma 7'!$L$55</definedName>
    <definedName name="VAS076_F_184IsViso" localSheetId="9">'Forma 7'!$I$55</definedName>
    <definedName name="VAS076_F_185PavirsiniuNuoteku" localSheetId="9">'Forma 7'!$M$55</definedName>
    <definedName name="VAS076_F_186KitosReguliuojamosios" localSheetId="9">'Forma 7'!$N$55</definedName>
    <definedName name="VAS076_F_187KitosVeiklos" localSheetId="9">'Forma 7'!$Q$55</definedName>
    <definedName name="VAS076_F_191IS" localSheetId="9">'Forma 7'!$D$76</definedName>
    <definedName name="VAS076_F_1931GeriamojoVandens" localSheetId="9">'Forma 7'!$F$76</definedName>
    <definedName name="VAS076_F_1932GeriamojoVandens" localSheetId="9">'Forma 7'!$G$76</definedName>
    <definedName name="VAS076_F_1933GeriamojoVandens" localSheetId="9">'Forma 7'!$H$76</definedName>
    <definedName name="VAS076_F_193IsViso" localSheetId="9">'Forma 7'!$E$76</definedName>
    <definedName name="VAS076_F_1941NuotekuSurinkimas" localSheetId="9">'Forma 7'!$J$76</definedName>
    <definedName name="VAS076_F_1942NuotekuValymas" localSheetId="9">'Forma 7'!$K$76</definedName>
    <definedName name="VAS076_F_1943NuotekuDumblo" localSheetId="9">'Forma 7'!$L$76</definedName>
    <definedName name="VAS076_F_194IsViso" localSheetId="9">'Forma 7'!$I$76</definedName>
    <definedName name="VAS076_F_195PavirsiniuNuoteku" localSheetId="9">'Forma 7'!$M$76</definedName>
    <definedName name="VAS076_F_196KitosReguliuojamosios" localSheetId="9">'Forma 7'!$N$76</definedName>
    <definedName name="VAS076_F_197KitosVeiklos" localSheetId="9">'Forma 7'!$Q$76</definedName>
    <definedName name="VAS076_F_201IS" localSheetId="9">'Forma 7'!$D$77</definedName>
    <definedName name="VAS076_F_2031GeriamojoVandens" localSheetId="9">'Forma 7'!$F$77</definedName>
    <definedName name="VAS076_F_2032GeriamojoVandens" localSheetId="9">'Forma 7'!$G$77</definedName>
    <definedName name="VAS076_F_2033GeriamojoVandens" localSheetId="9">'Forma 7'!$H$77</definedName>
    <definedName name="VAS076_F_203IsViso" localSheetId="9">'Forma 7'!$E$77</definedName>
    <definedName name="VAS076_F_2041NuotekuSurinkimas" localSheetId="9">'Forma 7'!$J$77</definedName>
    <definedName name="VAS076_F_2042NuotekuValymas" localSheetId="9">'Forma 7'!$K$77</definedName>
    <definedName name="VAS076_F_2043NuotekuDumblo" localSheetId="9">'Forma 7'!$L$77</definedName>
    <definedName name="VAS076_F_204IsViso" localSheetId="9">'Forma 7'!$I$77</definedName>
    <definedName name="VAS076_F_205PavirsiniuNuoteku" localSheetId="9">'Forma 7'!$M$77</definedName>
    <definedName name="VAS076_F_206KitosReguliuojamosios" localSheetId="9">'Forma 7'!$N$77</definedName>
    <definedName name="VAS076_F_207KitosVeiklos" localSheetId="9">'Forma 7'!$Q$77</definedName>
    <definedName name="VAS076_F_211IS" localSheetId="9">'Forma 7'!$D$78</definedName>
    <definedName name="VAS076_F_2131GeriamojoVandens" localSheetId="9">'Forma 7'!$F$78</definedName>
    <definedName name="VAS076_F_2132GeriamojoVandens" localSheetId="9">'Forma 7'!$G$78</definedName>
    <definedName name="VAS076_F_2133GeriamojoVandens" localSheetId="9">'Forma 7'!$H$78</definedName>
    <definedName name="VAS076_F_213IsViso" localSheetId="9">'Forma 7'!$E$78</definedName>
    <definedName name="VAS076_F_2141NuotekuSurinkimas" localSheetId="9">'Forma 7'!$J$78</definedName>
    <definedName name="VAS076_F_2142NuotekuValymas" localSheetId="9">'Forma 7'!$K$78</definedName>
    <definedName name="VAS076_F_2143NuotekuDumblo" localSheetId="9">'Forma 7'!$L$78</definedName>
    <definedName name="VAS076_F_214IsViso" localSheetId="9">'Forma 7'!$I$78</definedName>
    <definedName name="VAS076_F_215PavirsiniuNuoteku" localSheetId="9">'Forma 7'!$M$78</definedName>
    <definedName name="VAS076_F_216KitosReguliuojamosios" localSheetId="9">'Forma 7'!$N$78</definedName>
    <definedName name="VAS076_F_217KitosVeiklos" localSheetId="9">'Forma 7'!$Q$78</definedName>
    <definedName name="VAS076_F_221IS" localSheetId="9">'Forma 7'!$D$115</definedName>
    <definedName name="VAS076_F_2231GeriamojoVandens" localSheetId="9">'Forma 7'!$F$115</definedName>
    <definedName name="VAS076_F_2232GeriamojoVandens" localSheetId="9">'Forma 7'!$G$115</definedName>
    <definedName name="VAS076_F_2233GeriamojoVandens" localSheetId="9">'Forma 7'!$H$115</definedName>
    <definedName name="VAS076_F_223IsViso" localSheetId="9">'Forma 7'!$E$115</definedName>
    <definedName name="VAS076_F_2241NuotekuSurinkimas" localSheetId="9">'Forma 7'!$J$115</definedName>
    <definedName name="VAS076_F_2242NuotekuValymas" localSheetId="9">'Forma 7'!$K$115</definedName>
    <definedName name="VAS076_F_2243NuotekuDumblo" localSheetId="9">'Forma 7'!$L$115</definedName>
    <definedName name="VAS076_F_224IsViso" localSheetId="9">'Forma 7'!$I$115</definedName>
    <definedName name="VAS076_F_225PavirsiniuNuoteku" localSheetId="9">'Forma 7'!$M$115</definedName>
    <definedName name="VAS076_F_226KitosReguliuojamosios" localSheetId="9">'Forma 7'!$N$115</definedName>
    <definedName name="VAS076_F_227KitosVeiklos" localSheetId="9">'Forma 7'!$Q$115</definedName>
    <definedName name="VAS076_F_231IS" localSheetId="9">'Forma 7'!$D$116</definedName>
    <definedName name="VAS076_F_2331GeriamojoVandens" localSheetId="9">'Forma 7'!$F$116</definedName>
    <definedName name="VAS076_F_2332GeriamojoVandens" localSheetId="9">'Forma 7'!$G$116</definedName>
    <definedName name="VAS076_F_2333GeriamojoVandens" localSheetId="9">'Forma 7'!$H$116</definedName>
    <definedName name="VAS076_F_233IsViso" localSheetId="9">'Forma 7'!$E$116</definedName>
    <definedName name="VAS076_F_2341NuotekuSurinkimas" localSheetId="9">'Forma 7'!$J$116</definedName>
    <definedName name="VAS076_F_2342NuotekuValymas" localSheetId="9">'Forma 7'!$K$116</definedName>
    <definedName name="VAS076_F_2343NuotekuDumblo" localSheetId="9">'Forma 7'!$L$116</definedName>
    <definedName name="VAS076_F_234IsViso" localSheetId="9">'Forma 7'!$I$116</definedName>
    <definedName name="VAS076_F_235PavirsiniuNuoteku" localSheetId="9">'Forma 7'!$M$116</definedName>
    <definedName name="VAS076_F_236KitosReguliuojamosios" localSheetId="9">'Forma 7'!$N$116</definedName>
    <definedName name="VAS076_F_237KitosVeiklos" localSheetId="9">'Forma 7'!$Q$116</definedName>
    <definedName name="VAS076_F_241IS" localSheetId="9">'Forma 7'!$D$117</definedName>
    <definedName name="VAS076_F_2431GeriamojoVandens" localSheetId="9">'Forma 7'!$F$117</definedName>
    <definedName name="VAS076_F_2432GeriamojoVandens" localSheetId="9">'Forma 7'!$G$117</definedName>
    <definedName name="VAS076_F_2433GeriamojoVandens" localSheetId="9">'Forma 7'!$H$117</definedName>
    <definedName name="VAS076_F_243IsViso" localSheetId="9">'Forma 7'!$E$117</definedName>
    <definedName name="VAS076_F_2441NuotekuSurinkimas" localSheetId="9">'Forma 7'!$J$117</definedName>
    <definedName name="VAS076_F_2442NuotekuValymas" localSheetId="9">'Forma 7'!$K$117</definedName>
    <definedName name="VAS076_F_2443NuotekuDumblo" localSheetId="9">'Forma 7'!$L$117</definedName>
    <definedName name="VAS076_F_244IsViso" localSheetId="9">'Forma 7'!$I$117</definedName>
    <definedName name="VAS076_F_245PavirsiniuNuoteku" localSheetId="9">'Forma 7'!$M$117</definedName>
    <definedName name="VAS076_F_246KitosReguliuojamosios" localSheetId="9">'Forma 7'!$N$117</definedName>
    <definedName name="VAS076_F_247KitosVeiklos" localSheetId="9">'Forma 7'!$Q$117</definedName>
    <definedName name="VAS076_F_Apskaitospriet61IS" localSheetId="9">'Forma 7'!$D$24</definedName>
    <definedName name="VAS076_F_Apskaitospriet631GeriamojoVandens" localSheetId="9">'Forma 7'!$F$24</definedName>
    <definedName name="VAS076_F_Apskaitospriet632GeriamojoVandens" localSheetId="9">'Forma 7'!$G$24</definedName>
    <definedName name="VAS076_F_Apskaitospriet633GeriamojoVandens" localSheetId="9">'Forma 7'!$H$24</definedName>
    <definedName name="VAS076_F_Apskaitospriet63IsViso" localSheetId="9">'Forma 7'!$E$24</definedName>
    <definedName name="VAS076_F_Apskaitospriet641NuotekuSurinkimas" localSheetId="9">'Forma 7'!$J$24</definedName>
    <definedName name="VAS076_F_Apskaitospriet642NuotekuValymas" localSheetId="9">'Forma 7'!$K$24</definedName>
    <definedName name="VAS076_F_Apskaitospriet643NuotekuDumblo" localSheetId="9">'Forma 7'!$L$24</definedName>
    <definedName name="VAS076_F_Apskaitospriet64IsViso" localSheetId="9">'Forma 7'!$I$24</definedName>
    <definedName name="VAS076_F_Apskaitospriet65PavirsiniuNuoteku" localSheetId="9">'Forma 7'!$M$24</definedName>
    <definedName name="VAS076_F_Apskaitospriet66KitosReguliuojamosios" localSheetId="9">'Forma 7'!$N$24</definedName>
    <definedName name="VAS076_F_Apskaitospriet67KitosVeiklos" localSheetId="9">'Forma 7'!$Q$24</definedName>
    <definedName name="VAS076_F_Apskaitospriet6Apskaitosveikla1" localSheetId="9">'Forma 7'!$O$24</definedName>
    <definedName name="VAS076_F_Apskaitospriet6Kitareguliuoja1" localSheetId="9">'Forma 7'!$P$24</definedName>
    <definedName name="VAS076_F_Apskaitospriet71IS" localSheetId="9">'Forma 7'!$D$47</definedName>
    <definedName name="VAS076_F_Apskaitospriet731GeriamojoVandens" localSheetId="9">'Forma 7'!$F$47</definedName>
    <definedName name="VAS076_F_Apskaitospriet732GeriamojoVandens" localSheetId="9">'Forma 7'!$G$47</definedName>
    <definedName name="VAS076_F_Apskaitospriet733GeriamojoVandens" localSheetId="9">'Forma 7'!$H$47</definedName>
    <definedName name="VAS076_F_Apskaitospriet73IsViso" localSheetId="9">'Forma 7'!$E$47</definedName>
    <definedName name="VAS076_F_Apskaitospriet741NuotekuSurinkimas" localSheetId="9">'Forma 7'!$J$47</definedName>
    <definedName name="VAS076_F_Apskaitospriet742NuotekuValymas" localSheetId="9">'Forma 7'!$K$47</definedName>
    <definedName name="VAS076_F_Apskaitospriet743NuotekuDumblo" localSheetId="9">'Forma 7'!$L$47</definedName>
    <definedName name="VAS076_F_Apskaitospriet74IsViso" localSheetId="9">'Forma 7'!$I$47</definedName>
    <definedName name="VAS076_F_Apskaitospriet75PavirsiniuNuoteku" localSheetId="9">'Forma 7'!$M$47</definedName>
    <definedName name="VAS076_F_Apskaitospriet76KitosReguliuojamosios" localSheetId="9">'Forma 7'!$N$47</definedName>
    <definedName name="VAS076_F_Apskaitospriet77KitosVeiklos" localSheetId="9">'Forma 7'!$Q$47</definedName>
    <definedName name="VAS076_F_Apskaitospriet7Apskaitosveikla1" localSheetId="9">'Forma 7'!$O$47</definedName>
    <definedName name="VAS076_F_Apskaitospriet7Kitareguliuoja1" localSheetId="9">'Forma 7'!$P$47</definedName>
    <definedName name="VAS076_F_Apskaitospriet81IS" localSheetId="9">'Forma 7'!$D$70</definedName>
    <definedName name="VAS076_F_Apskaitospriet831GeriamojoVandens" localSheetId="9">'Forma 7'!$F$70</definedName>
    <definedName name="VAS076_F_Apskaitospriet832GeriamojoVandens" localSheetId="9">'Forma 7'!$G$70</definedName>
    <definedName name="VAS076_F_Apskaitospriet833GeriamojoVandens" localSheetId="9">'Forma 7'!$H$70</definedName>
    <definedName name="VAS076_F_Apskaitospriet83IsViso" localSheetId="9">'Forma 7'!$E$70</definedName>
    <definedName name="VAS076_F_Apskaitospriet841NuotekuSurinkimas" localSheetId="9">'Forma 7'!$J$70</definedName>
    <definedName name="VAS076_F_Apskaitospriet842NuotekuValymas" localSheetId="9">'Forma 7'!$K$70</definedName>
    <definedName name="VAS076_F_Apskaitospriet843NuotekuDumblo" localSheetId="9">'Forma 7'!$L$70</definedName>
    <definedName name="VAS076_F_Apskaitospriet84IsViso" localSheetId="9">'Forma 7'!$I$70</definedName>
    <definedName name="VAS076_F_Apskaitospriet85PavirsiniuNuoteku" localSheetId="9">'Forma 7'!$M$70</definedName>
    <definedName name="VAS076_F_Apskaitospriet86KitosReguliuojamosios" localSheetId="9">'Forma 7'!$N$70</definedName>
    <definedName name="VAS076_F_Apskaitospriet87KitosVeiklos" localSheetId="9">'Forma 7'!$Q$70</definedName>
    <definedName name="VAS076_F_Apskaitospriet8Apskaitosveikla1" localSheetId="9">'Forma 7'!$O$70</definedName>
    <definedName name="VAS076_F_Apskaitospriet8Kitareguliuoja1" localSheetId="9">'Forma 7'!$P$70</definedName>
    <definedName name="VAS076_F_Apskaitospriet91IS" localSheetId="9">'Forma 7'!$D$109</definedName>
    <definedName name="VAS076_F_Apskaitospriet931GeriamojoVandens" localSheetId="9">'Forma 7'!$F$109</definedName>
    <definedName name="VAS076_F_Apskaitospriet932GeriamojoVandens" localSheetId="9">'Forma 7'!$G$109</definedName>
    <definedName name="VAS076_F_Apskaitospriet933GeriamojoVandens" localSheetId="9">'Forma 7'!$H$109</definedName>
    <definedName name="VAS076_F_Apskaitospriet93IsViso" localSheetId="9">'Forma 7'!$E$109</definedName>
    <definedName name="VAS076_F_Apskaitospriet941NuotekuSurinkimas" localSheetId="9">'Forma 7'!$J$109</definedName>
    <definedName name="VAS076_F_Apskaitospriet942NuotekuValymas" localSheetId="9">'Forma 7'!$K$109</definedName>
    <definedName name="VAS076_F_Apskaitospriet943NuotekuDumblo" localSheetId="9">'Forma 7'!$L$109</definedName>
    <definedName name="VAS076_F_Apskaitospriet94IsViso" localSheetId="9">'Forma 7'!$I$109</definedName>
    <definedName name="VAS076_F_Apskaitospriet95PavirsiniuNuoteku" localSheetId="9">'Forma 7'!$M$109</definedName>
    <definedName name="VAS076_F_Apskaitospriet96KitosReguliuojamosios" localSheetId="9">'Forma 7'!$N$109</definedName>
    <definedName name="VAS076_F_Apskaitospriet97KitosVeiklos" localSheetId="9">'Forma 7'!$Q$109</definedName>
    <definedName name="VAS076_F_Apskaitospriet9Apskaitosveikla1" localSheetId="9">'Forma 7'!$O$109</definedName>
    <definedName name="VAS076_F_Apskaitospriet9Kitareguliuoja1" localSheetId="9">'Forma 7'!$P$109</definedName>
    <definedName name="VAS076_F_Bendraipaskirs31IS" localSheetId="9">'Forma 7'!$D$96</definedName>
    <definedName name="VAS076_F_Bendraipaskirs331GeriamojoVandens" localSheetId="9">'Forma 7'!$F$96</definedName>
    <definedName name="VAS076_F_Bendraipaskirs332GeriamojoVandens" localSheetId="9">'Forma 7'!$G$96</definedName>
    <definedName name="VAS076_F_Bendraipaskirs333GeriamojoVandens" localSheetId="9">'Forma 7'!$H$96</definedName>
    <definedName name="VAS076_F_Bendraipaskirs33IsViso" localSheetId="9">'Forma 7'!$E$96</definedName>
    <definedName name="VAS076_F_Bendraipaskirs341NuotekuSurinkimas" localSheetId="9">'Forma 7'!$J$96</definedName>
    <definedName name="VAS076_F_Bendraipaskirs342NuotekuValymas" localSheetId="9">'Forma 7'!$K$96</definedName>
    <definedName name="VAS076_F_Bendraipaskirs343NuotekuDumblo" localSheetId="9">'Forma 7'!$L$96</definedName>
    <definedName name="VAS076_F_Bendraipaskirs34IsViso" localSheetId="9">'Forma 7'!$I$96</definedName>
    <definedName name="VAS076_F_Bendraipaskirs35PavirsiniuNuoteku" localSheetId="9">'Forma 7'!$M$96</definedName>
    <definedName name="VAS076_F_Bendraipaskirs36KitosReguliuojamosios" localSheetId="9">'Forma 7'!$N$96</definedName>
    <definedName name="VAS076_F_Bendraipaskirs37KitosVeiklos" localSheetId="9">'Forma 7'!$Q$96</definedName>
    <definedName name="VAS076_F_Bendraipaskirs3Apskaitosveikla1" localSheetId="9">'Forma 7'!$O$96</definedName>
    <definedName name="VAS076_F_Bendraipaskirs3Kitareguliuoja1" localSheetId="9">'Forma 7'!$P$96</definedName>
    <definedName name="VAS076_F_Cpunktui251IS" localSheetId="9">'Forma 7'!$D$80</definedName>
    <definedName name="VAS076_F_Cpunktui2531GeriamojoVandens" localSheetId="9">'Forma 7'!$F$80</definedName>
    <definedName name="VAS076_F_Cpunktui2532GeriamojoVandens" localSheetId="9">'Forma 7'!$G$80</definedName>
    <definedName name="VAS076_F_Cpunktui2533GeriamojoVandens" localSheetId="9">'Forma 7'!$H$80</definedName>
    <definedName name="VAS076_F_Cpunktui253IsViso" localSheetId="9">'Forma 7'!$E$80</definedName>
    <definedName name="VAS076_F_Cpunktui2541NuotekuSurinkimas" localSheetId="9">'Forma 7'!$J$80</definedName>
    <definedName name="VAS076_F_Cpunktui2542NuotekuValymas" localSheetId="9">'Forma 7'!$K$80</definedName>
    <definedName name="VAS076_F_Cpunktui2543NuotekuDumblo" localSheetId="9">'Forma 7'!$L$80</definedName>
    <definedName name="VAS076_F_Cpunktui254IsViso" localSheetId="9">'Forma 7'!$I$80</definedName>
    <definedName name="VAS076_F_Cpunktui255PavirsiniuNuoteku" localSheetId="9">'Forma 7'!$M$80</definedName>
    <definedName name="VAS076_F_Cpunktui256KitosReguliuojamosios" localSheetId="9">'Forma 7'!$N$80</definedName>
    <definedName name="VAS076_F_Cpunktui257KitosVeiklos" localSheetId="9">'Forma 7'!$Q$80</definedName>
    <definedName name="VAS076_F_Cpunktui25Apskaitosveikla1" localSheetId="9">'Forma 7'!$O$80</definedName>
    <definedName name="VAS076_F_Cpunktui25Kitareguliuoja1" localSheetId="9">'Forma 7'!$P$80</definedName>
    <definedName name="VAS076_F_Cpunktui261IS" localSheetId="9">'Forma 7'!$D$81</definedName>
    <definedName name="VAS076_F_Cpunktui2631GeriamojoVandens" localSheetId="9">'Forma 7'!$F$81</definedName>
    <definedName name="VAS076_F_Cpunktui2632GeriamojoVandens" localSheetId="9">'Forma 7'!$G$81</definedName>
    <definedName name="VAS076_F_Cpunktui2633GeriamojoVandens" localSheetId="9">'Forma 7'!$H$81</definedName>
    <definedName name="VAS076_F_Cpunktui263IsViso" localSheetId="9">'Forma 7'!$E$81</definedName>
    <definedName name="VAS076_F_Cpunktui2641NuotekuSurinkimas" localSheetId="9">'Forma 7'!$J$81</definedName>
    <definedName name="VAS076_F_Cpunktui2642NuotekuValymas" localSheetId="9">'Forma 7'!$K$81</definedName>
    <definedName name="VAS076_F_Cpunktui2643NuotekuDumblo" localSheetId="9">'Forma 7'!$L$81</definedName>
    <definedName name="VAS076_F_Cpunktui264IsViso" localSheetId="9">'Forma 7'!$I$81</definedName>
    <definedName name="VAS076_F_Cpunktui265PavirsiniuNuoteku" localSheetId="9">'Forma 7'!$M$81</definedName>
    <definedName name="VAS076_F_Cpunktui266KitosReguliuojamosios" localSheetId="9">'Forma 7'!$N$81</definedName>
    <definedName name="VAS076_F_Cpunktui267KitosVeiklos" localSheetId="9">'Forma 7'!$Q$81</definedName>
    <definedName name="VAS076_F_Cpunktui26Apskaitosveikla1" localSheetId="9">'Forma 7'!$O$81</definedName>
    <definedName name="VAS076_F_Cpunktui26Kitareguliuoja1" localSheetId="9">'Forma 7'!$P$81</definedName>
    <definedName name="VAS076_F_Cpunktui271IS" localSheetId="9">'Forma 7'!$D$82</definedName>
    <definedName name="VAS076_F_Cpunktui2731GeriamojoVandens" localSheetId="9">'Forma 7'!$F$82</definedName>
    <definedName name="VAS076_F_Cpunktui2732GeriamojoVandens" localSheetId="9">'Forma 7'!$G$82</definedName>
    <definedName name="VAS076_F_Cpunktui2733GeriamojoVandens" localSheetId="9">'Forma 7'!$H$82</definedName>
    <definedName name="VAS076_F_Cpunktui273IsViso" localSheetId="9">'Forma 7'!$E$82</definedName>
    <definedName name="VAS076_F_Cpunktui2741NuotekuSurinkimas" localSheetId="9">'Forma 7'!$J$82</definedName>
    <definedName name="VAS076_F_Cpunktui2742NuotekuValymas" localSheetId="9">'Forma 7'!$K$82</definedName>
    <definedName name="VAS076_F_Cpunktui2743NuotekuDumblo" localSheetId="9">'Forma 7'!$L$82</definedName>
    <definedName name="VAS076_F_Cpunktui274IsViso" localSheetId="9">'Forma 7'!$I$82</definedName>
    <definedName name="VAS076_F_Cpunktui275PavirsiniuNuoteku" localSheetId="9">'Forma 7'!$M$82</definedName>
    <definedName name="VAS076_F_Cpunktui276KitosReguliuojamosios" localSheetId="9">'Forma 7'!$N$82</definedName>
    <definedName name="VAS076_F_Cpunktui277KitosVeiklos" localSheetId="9">'Forma 7'!$Q$82</definedName>
    <definedName name="VAS076_F_Cpunktui27Apskaitosveikla1" localSheetId="9">'Forma 7'!$O$82</definedName>
    <definedName name="VAS076_F_Cpunktui27Kitareguliuoja1" localSheetId="9">'Forma 7'!$P$82</definedName>
    <definedName name="VAS076_F_Cpunktui281IS" localSheetId="9">'Forma 7'!$D$83</definedName>
    <definedName name="VAS076_F_Cpunktui2831GeriamojoVandens" localSheetId="9">'Forma 7'!$F$83</definedName>
    <definedName name="VAS076_F_Cpunktui2832GeriamojoVandens" localSheetId="9">'Forma 7'!$G$83</definedName>
    <definedName name="VAS076_F_Cpunktui2833GeriamojoVandens" localSheetId="9">'Forma 7'!$H$83</definedName>
    <definedName name="VAS076_F_Cpunktui283IsViso" localSheetId="9">'Forma 7'!$E$83</definedName>
    <definedName name="VAS076_F_Cpunktui2841NuotekuSurinkimas" localSheetId="9">'Forma 7'!$J$83</definedName>
    <definedName name="VAS076_F_Cpunktui2842NuotekuValymas" localSheetId="9">'Forma 7'!$K$83</definedName>
    <definedName name="VAS076_F_Cpunktui2843NuotekuDumblo" localSheetId="9">'Forma 7'!$L$83</definedName>
    <definedName name="VAS076_F_Cpunktui284IsViso" localSheetId="9">'Forma 7'!$I$83</definedName>
    <definedName name="VAS076_F_Cpunktui285PavirsiniuNuoteku" localSheetId="9">'Forma 7'!$M$83</definedName>
    <definedName name="VAS076_F_Cpunktui286KitosReguliuojamosios" localSheetId="9">'Forma 7'!$N$83</definedName>
    <definedName name="VAS076_F_Cpunktui287KitosVeiklos" localSheetId="9">'Forma 7'!$Q$83</definedName>
    <definedName name="VAS076_F_Cpunktui28Apskaitosveikla1" localSheetId="9">'Forma 7'!$O$83</definedName>
    <definedName name="VAS076_F_Cpunktui28Kitareguliuoja1" localSheetId="9">'Forma 7'!$P$83</definedName>
    <definedName name="VAS076_F_Cpunktui291IS" localSheetId="9">'Forma 7'!$D$84</definedName>
    <definedName name="VAS076_F_Cpunktui2931GeriamojoVandens" localSheetId="9">'Forma 7'!$F$84</definedName>
    <definedName name="VAS076_F_Cpunktui2932GeriamojoVandens" localSheetId="9">'Forma 7'!$G$84</definedName>
    <definedName name="VAS076_F_Cpunktui2933GeriamojoVandens" localSheetId="9">'Forma 7'!$H$84</definedName>
    <definedName name="VAS076_F_Cpunktui293IsViso" localSheetId="9">'Forma 7'!$E$84</definedName>
    <definedName name="VAS076_F_Cpunktui2941NuotekuSurinkimas" localSheetId="9">'Forma 7'!$J$84</definedName>
    <definedName name="VAS076_F_Cpunktui2942NuotekuValymas" localSheetId="9">'Forma 7'!$K$84</definedName>
    <definedName name="VAS076_F_Cpunktui2943NuotekuDumblo" localSheetId="9">'Forma 7'!$L$84</definedName>
    <definedName name="VAS076_F_Cpunktui294IsViso" localSheetId="9">'Forma 7'!$I$84</definedName>
    <definedName name="VAS076_F_Cpunktui295PavirsiniuNuoteku" localSheetId="9">'Forma 7'!$M$84</definedName>
    <definedName name="VAS076_F_Cpunktui296KitosReguliuojamosios" localSheetId="9">'Forma 7'!$N$84</definedName>
    <definedName name="VAS076_F_Cpunktui297KitosVeiklos" localSheetId="9">'Forma 7'!$Q$84</definedName>
    <definedName name="VAS076_F_Cpunktui29Apskaitosveikla1" localSheetId="9">'Forma 7'!$O$84</definedName>
    <definedName name="VAS076_F_Cpunktui29Kitareguliuoja1" localSheetId="9">'Forma 7'!$P$84</definedName>
    <definedName name="VAS076_F_Cpunktui301IS" localSheetId="9">'Forma 7'!$D$85</definedName>
    <definedName name="VAS076_F_Cpunktui3031GeriamojoVandens" localSheetId="9">'Forma 7'!$F$85</definedName>
    <definedName name="VAS076_F_Cpunktui3032GeriamojoVandens" localSheetId="9">'Forma 7'!$G$85</definedName>
    <definedName name="VAS076_F_Cpunktui3033GeriamojoVandens" localSheetId="9">'Forma 7'!$H$85</definedName>
    <definedName name="VAS076_F_Cpunktui303IsViso" localSheetId="9">'Forma 7'!$E$85</definedName>
    <definedName name="VAS076_F_Cpunktui3041NuotekuSurinkimas" localSheetId="9">'Forma 7'!$J$85</definedName>
    <definedName name="VAS076_F_Cpunktui3042NuotekuValymas" localSheetId="9">'Forma 7'!$K$85</definedName>
    <definedName name="VAS076_F_Cpunktui3043NuotekuDumblo" localSheetId="9">'Forma 7'!$L$85</definedName>
    <definedName name="VAS076_F_Cpunktui304IsViso" localSheetId="9">'Forma 7'!$I$85</definedName>
    <definedName name="VAS076_F_Cpunktui305PavirsiniuNuoteku" localSheetId="9">'Forma 7'!$M$85</definedName>
    <definedName name="VAS076_F_Cpunktui306KitosReguliuojamosios" localSheetId="9">'Forma 7'!$N$85</definedName>
    <definedName name="VAS076_F_Cpunktui307KitosVeiklos" localSheetId="9">'Forma 7'!$Q$85</definedName>
    <definedName name="VAS076_F_Cpunktui30Apskaitosveikla1" localSheetId="9">'Forma 7'!$O$85</definedName>
    <definedName name="VAS076_F_Cpunktui30Kitareguliuoja1" localSheetId="9">'Forma 7'!$P$85</definedName>
    <definedName name="VAS076_F_Cpunktui311IS" localSheetId="9">'Forma 7'!$D$86</definedName>
    <definedName name="VAS076_F_Cpunktui3131GeriamojoVandens" localSheetId="9">'Forma 7'!$F$86</definedName>
    <definedName name="VAS076_F_Cpunktui3132GeriamojoVandens" localSheetId="9">'Forma 7'!$G$86</definedName>
    <definedName name="VAS076_F_Cpunktui3133GeriamojoVandens" localSheetId="9">'Forma 7'!$H$86</definedName>
    <definedName name="VAS076_F_Cpunktui313IsViso" localSheetId="9">'Forma 7'!$E$86</definedName>
    <definedName name="VAS076_F_Cpunktui3141NuotekuSurinkimas" localSheetId="9">'Forma 7'!$J$86</definedName>
    <definedName name="VAS076_F_Cpunktui3142NuotekuValymas" localSheetId="9">'Forma 7'!$K$86</definedName>
    <definedName name="VAS076_F_Cpunktui3143NuotekuDumblo" localSheetId="9">'Forma 7'!$L$86</definedName>
    <definedName name="VAS076_F_Cpunktui314IsViso" localSheetId="9">'Forma 7'!$I$86</definedName>
    <definedName name="VAS076_F_Cpunktui315PavirsiniuNuoteku" localSheetId="9">'Forma 7'!$M$86</definedName>
    <definedName name="VAS076_F_Cpunktui316KitosReguliuojamosios" localSheetId="9">'Forma 7'!$N$86</definedName>
    <definedName name="VAS076_F_Cpunktui317KitosVeiklos" localSheetId="9">'Forma 7'!$Q$86</definedName>
    <definedName name="VAS076_F_Cpunktui31Apskaitosveikla1" localSheetId="9">'Forma 7'!$O$86</definedName>
    <definedName name="VAS076_F_Cpunktui31Kitareguliuoja1" localSheetId="9">'Forma 7'!$P$86</definedName>
    <definedName name="VAS076_F_Cpunktui321IS" localSheetId="9">'Forma 7'!$D$87</definedName>
    <definedName name="VAS076_F_Cpunktui3231GeriamojoVandens" localSheetId="9">'Forma 7'!$F$87</definedName>
    <definedName name="VAS076_F_Cpunktui3232GeriamojoVandens" localSheetId="9">'Forma 7'!$G$87</definedName>
    <definedName name="VAS076_F_Cpunktui3233GeriamojoVandens" localSheetId="9">'Forma 7'!$H$87</definedName>
    <definedName name="VAS076_F_Cpunktui323IsViso" localSheetId="9">'Forma 7'!$E$87</definedName>
    <definedName name="VAS076_F_Cpunktui3241NuotekuSurinkimas" localSheetId="9">'Forma 7'!$J$87</definedName>
    <definedName name="VAS076_F_Cpunktui3242NuotekuValymas" localSheetId="9">'Forma 7'!$K$87</definedName>
    <definedName name="VAS076_F_Cpunktui3243NuotekuDumblo" localSheetId="9">'Forma 7'!$L$87</definedName>
    <definedName name="VAS076_F_Cpunktui324IsViso" localSheetId="9">'Forma 7'!$I$87</definedName>
    <definedName name="VAS076_F_Cpunktui325PavirsiniuNuoteku" localSheetId="9">'Forma 7'!$M$87</definedName>
    <definedName name="VAS076_F_Cpunktui326KitosReguliuojamosios" localSheetId="9">'Forma 7'!$N$87</definedName>
    <definedName name="VAS076_F_Cpunktui327KitosVeiklos" localSheetId="9">'Forma 7'!$Q$87</definedName>
    <definedName name="VAS076_F_Cpunktui32Apskaitosveikla1" localSheetId="9">'Forma 7'!$O$87</definedName>
    <definedName name="VAS076_F_Cpunktui32Kitareguliuoja1" localSheetId="9">'Forma 7'!$P$87</definedName>
    <definedName name="VAS076_F_Cpunktui331IS" localSheetId="9">'Forma 7'!$D$88</definedName>
    <definedName name="VAS076_F_Cpunktui3331GeriamojoVandens" localSheetId="9">'Forma 7'!$F$88</definedName>
    <definedName name="VAS076_F_Cpunktui3332GeriamojoVandens" localSheetId="9">'Forma 7'!$G$88</definedName>
    <definedName name="VAS076_F_Cpunktui3333GeriamojoVandens" localSheetId="9">'Forma 7'!$H$88</definedName>
    <definedName name="VAS076_F_Cpunktui333IsViso" localSheetId="9">'Forma 7'!$E$88</definedName>
    <definedName name="VAS076_F_Cpunktui3341NuotekuSurinkimas" localSheetId="9">'Forma 7'!$J$88</definedName>
    <definedName name="VAS076_F_Cpunktui3342NuotekuValymas" localSheetId="9">'Forma 7'!$K$88</definedName>
    <definedName name="VAS076_F_Cpunktui3343NuotekuDumblo" localSheetId="9">'Forma 7'!$L$88</definedName>
    <definedName name="VAS076_F_Cpunktui334IsViso" localSheetId="9">'Forma 7'!$I$88</definedName>
    <definedName name="VAS076_F_Cpunktui335PavirsiniuNuoteku" localSheetId="9">'Forma 7'!$M$88</definedName>
    <definedName name="VAS076_F_Cpunktui336KitosReguliuojamosios" localSheetId="9">'Forma 7'!$N$88</definedName>
    <definedName name="VAS076_F_Cpunktui337KitosVeiklos" localSheetId="9">'Forma 7'!$Q$88</definedName>
    <definedName name="VAS076_F_Cpunktui33Apskaitosveikla1" localSheetId="9">'Forma 7'!$O$88</definedName>
    <definedName name="VAS076_F_Cpunktui33Kitareguliuoja1" localSheetId="9">'Forma 7'!$P$88</definedName>
    <definedName name="VAS076_F_Cpunktui341IS" localSheetId="9">'Forma 7'!$D$89</definedName>
    <definedName name="VAS076_F_Cpunktui3431GeriamojoVandens" localSheetId="9">'Forma 7'!$F$89</definedName>
    <definedName name="VAS076_F_Cpunktui3432GeriamojoVandens" localSheetId="9">'Forma 7'!$G$89</definedName>
    <definedName name="VAS076_F_Cpunktui3433GeriamojoVandens" localSheetId="9">'Forma 7'!$H$89</definedName>
    <definedName name="VAS076_F_Cpunktui343IsViso" localSheetId="9">'Forma 7'!$E$89</definedName>
    <definedName name="VAS076_F_Cpunktui3441NuotekuSurinkimas" localSheetId="9">'Forma 7'!$J$89</definedName>
    <definedName name="VAS076_F_Cpunktui3442NuotekuValymas" localSheetId="9">'Forma 7'!$K$89</definedName>
    <definedName name="VAS076_F_Cpunktui3443NuotekuDumblo" localSheetId="9">'Forma 7'!$L$89</definedName>
    <definedName name="VAS076_F_Cpunktui344IsViso" localSheetId="9">'Forma 7'!$I$89</definedName>
    <definedName name="VAS076_F_Cpunktui345PavirsiniuNuoteku" localSheetId="9">'Forma 7'!$M$89</definedName>
    <definedName name="VAS076_F_Cpunktui346KitosReguliuojamosios" localSheetId="9">'Forma 7'!$N$89</definedName>
    <definedName name="VAS076_F_Cpunktui347KitosVeiklos" localSheetId="9">'Forma 7'!$Q$89</definedName>
    <definedName name="VAS076_F_Cpunktui34Apskaitosveikla1" localSheetId="9">'Forma 7'!$O$89</definedName>
    <definedName name="VAS076_F_Cpunktui34Kitareguliuoja1" localSheetId="9">'Forma 7'!$P$89</definedName>
    <definedName name="VAS076_F_Cpunktui351IS" localSheetId="9">'Forma 7'!$D$90</definedName>
    <definedName name="VAS076_F_Cpunktui3531GeriamojoVandens" localSheetId="9">'Forma 7'!$F$90</definedName>
    <definedName name="VAS076_F_Cpunktui3532GeriamojoVandens" localSheetId="9">'Forma 7'!$G$90</definedName>
    <definedName name="VAS076_F_Cpunktui3533GeriamojoVandens" localSheetId="9">'Forma 7'!$H$90</definedName>
    <definedName name="VAS076_F_Cpunktui353IsViso" localSheetId="9">'Forma 7'!$E$90</definedName>
    <definedName name="VAS076_F_Cpunktui3541NuotekuSurinkimas" localSheetId="9">'Forma 7'!$J$90</definedName>
    <definedName name="VAS076_F_Cpunktui3542NuotekuValymas" localSheetId="9">'Forma 7'!$K$90</definedName>
    <definedName name="VAS076_F_Cpunktui3543NuotekuDumblo" localSheetId="9">'Forma 7'!$L$90</definedName>
    <definedName name="VAS076_F_Cpunktui354IsViso" localSheetId="9">'Forma 7'!$I$90</definedName>
    <definedName name="VAS076_F_Cpunktui355PavirsiniuNuoteku" localSheetId="9">'Forma 7'!$M$90</definedName>
    <definedName name="VAS076_F_Cpunktui356KitosReguliuojamosios" localSheetId="9">'Forma 7'!$N$90</definedName>
    <definedName name="VAS076_F_Cpunktui357KitosVeiklos" localSheetId="9">'Forma 7'!$Q$90</definedName>
    <definedName name="VAS076_F_Cpunktui35Apskaitosveikla1" localSheetId="9">'Forma 7'!$O$90</definedName>
    <definedName name="VAS076_F_Cpunktui35Kitareguliuoja1" localSheetId="9">'Forma 7'!$P$90</definedName>
    <definedName name="VAS076_F_Cpunktui361IS" localSheetId="9">'Forma 7'!$D$91</definedName>
    <definedName name="VAS076_F_Cpunktui3631GeriamojoVandens" localSheetId="9">'Forma 7'!$F$91</definedName>
    <definedName name="VAS076_F_Cpunktui3632GeriamojoVandens" localSheetId="9">'Forma 7'!$G$91</definedName>
    <definedName name="VAS076_F_Cpunktui3633GeriamojoVandens" localSheetId="9">'Forma 7'!$H$91</definedName>
    <definedName name="VAS076_F_Cpunktui363IsViso" localSheetId="9">'Forma 7'!$E$91</definedName>
    <definedName name="VAS076_F_Cpunktui3641NuotekuSurinkimas" localSheetId="9">'Forma 7'!$J$91</definedName>
    <definedName name="VAS076_F_Cpunktui3642NuotekuValymas" localSheetId="9">'Forma 7'!$K$91</definedName>
    <definedName name="VAS076_F_Cpunktui3643NuotekuDumblo" localSheetId="9">'Forma 7'!$L$91</definedName>
    <definedName name="VAS076_F_Cpunktui364IsViso" localSheetId="9">'Forma 7'!$I$91</definedName>
    <definedName name="VAS076_F_Cpunktui365PavirsiniuNuoteku" localSheetId="9">'Forma 7'!$M$91</definedName>
    <definedName name="VAS076_F_Cpunktui366KitosReguliuojamosios" localSheetId="9">'Forma 7'!$N$91</definedName>
    <definedName name="VAS076_F_Cpunktui367KitosVeiklos" localSheetId="9">'Forma 7'!$Q$91</definedName>
    <definedName name="VAS076_F_Cpunktui36Apskaitosveikla1" localSheetId="9">'Forma 7'!$O$91</definedName>
    <definedName name="VAS076_F_Cpunktui36Kitareguliuoja1" localSheetId="9">'Forma 7'!$P$91</definedName>
    <definedName name="VAS076_F_Cpunktui371IS" localSheetId="9">'Forma 7'!$D$92</definedName>
    <definedName name="VAS076_F_Cpunktui3731GeriamojoVandens" localSheetId="9">'Forma 7'!$F$92</definedName>
    <definedName name="VAS076_F_Cpunktui3732GeriamojoVandens" localSheetId="9">'Forma 7'!$G$92</definedName>
    <definedName name="VAS076_F_Cpunktui3733GeriamojoVandens" localSheetId="9">'Forma 7'!$H$92</definedName>
    <definedName name="VAS076_F_Cpunktui373IsViso" localSheetId="9">'Forma 7'!$E$92</definedName>
    <definedName name="VAS076_F_Cpunktui3741NuotekuSurinkimas" localSheetId="9">'Forma 7'!$J$92</definedName>
    <definedName name="VAS076_F_Cpunktui3742NuotekuValymas" localSheetId="9">'Forma 7'!$K$92</definedName>
    <definedName name="VAS076_F_Cpunktui3743NuotekuDumblo" localSheetId="9">'Forma 7'!$L$92</definedName>
    <definedName name="VAS076_F_Cpunktui374IsViso" localSheetId="9">'Forma 7'!$I$92</definedName>
    <definedName name="VAS076_F_Cpunktui375PavirsiniuNuoteku" localSheetId="9">'Forma 7'!$M$92</definedName>
    <definedName name="VAS076_F_Cpunktui376KitosReguliuojamosios" localSheetId="9">'Forma 7'!$N$92</definedName>
    <definedName name="VAS076_F_Cpunktui377KitosVeiklos" localSheetId="9">'Forma 7'!$Q$92</definedName>
    <definedName name="VAS076_F_Cpunktui37Apskaitosveikla1" localSheetId="9">'Forma 7'!$O$92</definedName>
    <definedName name="VAS076_F_Cpunktui37Kitareguliuoja1" localSheetId="9">'Forma 7'!$P$92</definedName>
    <definedName name="VAS076_F_Cpunktui381IS" localSheetId="9">'Forma 7'!$D$93</definedName>
    <definedName name="VAS076_F_Cpunktui3831GeriamojoVandens" localSheetId="9">'Forma 7'!$F$93</definedName>
    <definedName name="VAS076_F_Cpunktui3832GeriamojoVandens" localSheetId="9">'Forma 7'!$G$93</definedName>
    <definedName name="VAS076_F_Cpunktui3833GeriamojoVandens" localSheetId="9">'Forma 7'!$H$93</definedName>
    <definedName name="VAS076_F_Cpunktui383IsViso" localSheetId="9">'Forma 7'!$E$93</definedName>
    <definedName name="VAS076_F_Cpunktui3841NuotekuSurinkimas" localSheetId="9">'Forma 7'!$J$93</definedName>
    <definedName name="VAS076_F_Cpunktui3842NuotekuValymas" localSheetId="9">'Forma 7'!$K$93</definedName>
    <definedName name="VAS076_F_Cpunktui3843NuotekuDumblo" localSheetId="9">'Forma 7'!$L$93</definedName>
    <definedName name="VAS076_F_Cpunktui384IsViso" localSheetId="9">'Forma 7'!$I$93</definedName>
    <definedName name="VAS076_F_Cpunktui385PavirsiniuNuoteku" localSheetId="9">'Forma 7'!$M$93</definedName>
    <definedName name="VAS076_F_Cpunktui386KitosReguliuojamosios" localSheetId="9">'Forma 7'!$N$93</definedName>
    <definedName name="VAS076_F_Cpunktui387KitosVeiklos" localSheetId="9">'Forma 7'!$Q$93</definedName>
    <definedName name="VAS076_F_Cpunktui38Apskaitosveikla1" localSheetId="9">'Forma 7'!$O$93</definedName>
    <definedName name="VAS076_F_Cpunktui38Kitareguliuoja1" localSheetId="9">'Forma 7'!$P$93</definedName>
    <definedName name="VAS076_F_Cpunktui391IS" localSheetId="9">'Forma 7'!$D$94</definedName>
    <definedName name="VAS076_F_Cpunktui3931GeriamojoVandens" localSheetId="9">'Forma 7'!$F$94</definedName>
    <definedName name="VAS076_F_Cpunktui3932GeriamojoVandens" localSheetId="9">'Forma 7'!$G$94</definedName>
    <definedName name="VAS076_F_Cpunktui3933GeriamojoVandens" localSheetId="9">'Forma 7'!$H$94</definedName>
    <definedName name="VAS076_F_Cpunktui393IsViso" localSheetId="9">'Forma 7'!$E$94</definedName>
    <definedName name="VAS076_F_Cpunktui3941NuotekuSurinkimas" localSheetId="9">'Forma 7'!$J$94</definedName>
    <definedName name="VAS076_F_Cpunktui3942NuotekuValymas" localSheetId="9">'Forma 7'!$K$94</definedName>
    <definedName name="VAS076_F_Cpunktui3943NuotekuDumblo" localSheetId="9">'Forma 7'!$L$94</definedName>
    <definedName name="VAS076_F_Cpunktui394IsViso" localSheetId="9">'Forma 7'!$I$94</definedName>
    <definedName name="VAS076_F_Cpunktui395PavirsiniuNuoteku" localSheetId="9">'Forma 7'!$M$94</definedName>
    <definedName name="VAS076_F_Cpunktui396KitosReguliuojamosios" localSheetId="9">'Forma 7'!$N$94</definedName>
    <definedName name="VAS076_F_Cpunktui397KitosVeiklos" localSheetId="9">'Forma 7'!$Q$94</definedName>
    <definedName name="VAS076_F_Cpunktui39Apskaitosveikla1" localSheetId="9">'Forma 7'!$O$94</definedName>
    <definedName name="VAS076_F_Cpunktui39Kitareguliuoja1" localSheetId="9">'Forma 7'!$P$94</definedName>
    <definedName name="VAS076_F_Cpunktui401IS" localSheetId="9">'Forma 7'!$D$95</definedName>
    <definedName name="VAS076_F_Cpunktui4031GeriamojoVandens" localSheetId="9">'Forma 7'!$F$95</definedName>
    <definedName name="VAS076_F_Cpunktui4032GeriamojoVandens" localSheetId="9">'Forma 7'!$G$95</definedName>
    <definedName name="VAS076_F_Cpunktui4033GeriamojoVandens" localSheetId="9">'Forma 7'!$H$95</definedName>
    <definedName name="VAS076_F_Cpunktui403IsViso" localSheetId="9">'Forma 7'!$E$95</definedName>
    <definedName name="VAS076_F_Cpunktui4041NuotekuSurinkimas" localSheetId="9">'Forma 7'!$J$95</definedName>
    <definedName name="VAS076_F_Cpunktui4042NuotekuValymas" localSheetId="9">'Forma 7'!$K$95</definedName>
    <definedName name="VAS076_F_Cpunktui4043NuotekuDumblo" localSheetId="9">'Forma 7'!$L$95</definedName>
    <definedName name="VAS076_F_Cpunktui404IsViso" localSheetId="9">'Forma 7'!$I$95</definedName>
    <definedName name="VAS076_F_Cpunktui405PavirsiniuNuoteku" localSheetId="9">'Forma 7'!$M$95</definedName>
    <definedName name="VAS076_F_Cpunktui406KitosReguliuojamosios" localSheetId="9">'Forma 7'!$N$95</definedName>
    <definedName name="VAS076_F_Cpunktui407KitosVeiklos" localSheetId="9">'Forma 7'!$Q$95</definedName>
    <definedName name="VAS076_F_Cpunktui40Apskaitosveikla1" localSheetId="9">'Forma 7'!$O$95</definedName>
    <definedName name="VAS076_F_Cpunktui40Kitareguliuoja1" localSheetId="9">'Forma 7'!$P$95</definedName>
    <definedName name="VAS076_F_Epunktui161IS" localSheetId="9">'Forma 7'!$D$119</definedName>
    <definedName name="VAS076_F_Epunktui1631GeriamojoVandens" localSheetId="9">'Forma 7'!$F$119</definedName>
    <definedName name="VAS076_F_Epunktui1632GeriamojoVandens" localSheetId="9">'Forma 7'!$G$119</definedName>
    <definedName name="VAS076_F_Epunktui1633GeriamojoVandens" localSheetId="9">'Forma 7'!$H$119</definedName>
    <definedName name="VAS076_F_Epunktui163IsViso" localSheetId="9">'Forma 7'!$E$119</definedName>
    <definedName name="VAS076_F_Epunktui1641NuotekuSurinkimas" localSheetId="9">'Forma 7'!$J$119</definedName>
    <definedName name="VAS076_F_Epunktui1642NuotekuValymas" localSheetId="9">'Forma 7'!$K$119</definedName>
    <definedName name="VAS076_F_Epunktui1643NuotekuDumblo" localSheetId="9">'Forma 7'!$L$119</definedName>
    <definedName name="VAS076_F_Epunktui164IsViso" localSheetId="9">'Forma 7'!$I$119</definedName>
    <definedName name="VAS076_F_Epunktui165PavirsiniuNuoteku" localSheetId="9">'Forma 7'!$M$119</definedName>
    <definedName name="VAS076_F_Epunktui166KitosReguliuojamosios" localSheetId="9">'Forma 7'!$N$119</definedName>
    <definedName name="VAS076_F_Epunktui167KitosVeiklos" localSheetId="9">'Forma 7'!$Q$119</definedName>
    <definedName name="VAS076_F_Epunktui16Apskaitosveikla1" localSheetId="9">'Forma 7'!$O$119</definedName>
    <definedName name="VAS076_F_Epunktui16Kitareguliuoja1" localSheetId="9">'Forma 7'!$P$119</definedName>
    <definedName name="VAS076_F_Epunktui171IS" localSheetId="9">'Forma 7'!$D$120</definedName>
    <definedName name="VAS076_F_Epunktui1731GeriamojoVandens" localSheetId="9">'Forma 7'!$F$120</definedName>
    <definedName name="VAS076_F_Epunktui1732GeriamojoVandens" localSheetId="9">'Forma 7'!$G$120</definedName>
    <definedName name="VAS076_F_Epunktui1733GeriamojoVandens" localSheetId="9">'Forma 7'!$H$120</definedName>
    <definedName name="VAS076_F_Epunktui173IsViso" localSheetId="9">'Forma 7'!$E$120</definedName>
    <definedName name="VAS076_F_Epunktui1741NuotekuSurinkimas" localSheetId="9">'Forma 7'!$J$120</definedName>
    <definedName name="VAS076_F_Epunktui1742NuotekuValymas" localSheetId="9">'Forma 7'!$K$120</definedName>
    <definedName name="VAS076_F_Epunktui1743NuotekuDumblo" localSheetId="9">'Forma 7'!$L$120</definedName>
    <definedName name="VAS076_F_Epunktui174IsViso" localSheetId="9">'Forma 7'!$I$120</definedName>
    <definedName name="VAS076_F_Epunktui175PavirsiniuNuoteku" localSheetId="9">'Forma 7'!$M$120</definedName>
    <definedName name="VAS076_F_Epunktui176KitosReguliuojamosios" localSheetId="9">'Forma 7'!$N$120</definedName>
    <definedName name="VAS076_F_Epunktui177KitosVeiklos" localSheetId="9">'Forma 7'!$Q$120</definedName>
    <definedName name="VAS076_F_Epunktui17Apskaitosveikla1" localSheetId="9">'Forma 7'!$O$120</definedName>
    <definedName name="VAS076_F_Epunktui17Kitareguliuoja1" localSheetId="9">'Forma 7'!$P$120</definedName>
    <definedName name="VAS076_F_Epunktui181IS" localSheetId="9">'Forma 7'!$D$121</definedName>
    <definedName name="VAS076_F_Epunktui1831GeriamojoVandens" localSheetId="9">'Forma 7'!$F$121</definedName>
    <definedName name="VAS076_F_Epunktui1832GeriamojoVandens" localSheetId="9">'Forma 7'!$G$121</definedName>
    <definedName name="VAS076_F_Epunktui1833GeriamojoVandens" localSheetId="9">'Forma 7'!$H$121</definedName>
    <definedName name="VAS076_F_Epunktui183IsViso" localSheetId="9">'Forma 7'!$E$121</definedName>
    <definedName name="VAS076_F_Epunktui1841NuotekuSurinkimas" localSheetId="9">'Forma 7'!$J$121</definedName>
    <definedName name="VAS076_F_Epunktui1842NuotekuValymas" localSheetId="9">'Forma 7'!$K$121</definedName>
    <definedName name="VAS076_F_Epunktui1843NuotekuDumblo" localSheetId="9">'Forma 7'!$L$121</definedName>
    <definedName name="VAS076_F_Epunktui184IsViso" localSheetId="9">'Forma 7'!$I$121</definedName>
    <definedName name="VAS076_F_Epunktui185PavirsiniuNuoteku" localSheetId="9">'Forma 7'!$M$121</definedName>
    <definedName name="VAS076_F_Epunktui186KitosReguliuojamosios" localSheetId="9">'Forma 7'!$N$121</definedName>
    <definedName name="VAS076_F_Epunktui187KitosVeiklos" localSheetId="9">'Forma 7'!$Q$121</definedName>
    <definedName name="VAS076_F_Epunktui18Apskaitosveikla1" localSheetId="9">'Forma 7'!$O$121</definedName>
    <definedName name="VAS076_F_Epunktui18Kitareguliuoja1" localSheetId="9">'Forma 7'!$P$121</definedName>
    <definedName name="VAS076_F_Epunktui191IS" localSheetId="9">'Forma 7'!$D$122</definedName>
    <definedName name="VAS076_F_Epunktui1931GeriamojoVandens" localSheetId="9">'Forma 7'!$F$122</definedName>
    <definedName name="VAS076_F_Epunktui1932GeriamojoVandens" localSheetId="9">'Forma 7'!$G$122</definedName>
    <definedName name="VAS076_F_Epunktui1933GeriamojoVandens" localSheetId="9">'Forma 7'!$H$122</definedName>
    <definedName name="VAS076_F_Epunktui193IsViso" localSheetId="9">'Forma 7'!$E$122</definedName>
    <definedName name="VAS076_F_Epunktui1941NuotekuSurinkimas" localSheetId="9">'Forma 7'!$J$122</definedName>
    <definedName name="VAS076_F_Epunktui1942NuotekuValymas" localSheetId="9">'Forma 7'!$K$122</definedName>
    <definedName name="VAS076_F_Epunktui1943NuotekuDumblo" localSheetId="9">'Forma 7'!$L$122</definedName>
    <definedName name="VAS076_F_Epunktui194IsViso" localSheetId="9">'Forma 7'!$I$122</definedName>
    <definedName name="VAS076_F_Epunktui195PavirsiniuNuoteku" localSheetId="9">'Forma 7'!$M$122</definedName>
    <definedName name="VAS076_F_Epunktui196KitosReguliuojamosios" localSheetId="9">'Forma 7'!$N$122</definedName>
    <definedName name="VAS076_F_Epunktui197KitosVeiklos" localSheetId="9">'Forma 7'!$Q$122</definedName>
    <definedName name="VAS076_F_Epunktui19Apskaitosveikla1" localSheetId="9">'Forma 7'!$O$122</definedName>
    <definedName name="VAS076_F_Epunktui19Kitareguliuoja1" localSheetId="9">'Forma 7'!$P$122</definedName>
    <definedName name="VAS076_F_Epunktui201IS" localSheetId="9">'Forma 7'!$D$123</definedName>
    <definedName name="VAS076_F_Epunktui2031GeriamojoVandens" localSheetId="9">'Forma 7'!$F$123</definedName>
    <definedName name="VAS076_F_Epunktui2032GeriamojoVandens" localSheetId="9">'Forma 7'!$G$123</definedName>
    <definedName name="VAS076_F_Epunktui2033GeriamojoVandens" localSheetId="9">'Forma 7'!$H$123</definedName>
    <definedName name="VAS076_F_Epunktui203IsViso" localSheetId="9">'Forma 7'!$E$123</definedName>
    <definedName name="VAS076_F_Epunktui2041NuotekuSurinkimas" localSheetId="9">'Forma 7'!$J$123</definedName>
    <definedName name="VAS076_F_Epunktui2042NuotekuValymas" localSheetId="9">'Forma 7'!$K$123</definedName>
    <definedName name="VAS076_F_Epunktui2043NuotekuDumblo" localSheetId="9">'Forma 7'!$L$123</definedName>
    <definedName name="VAS076_F_Epunktui204IsViso" localSheetId="9">'Forma 7'!$I$123</definedName>
    <definedName name="VAS076_F_Epunktui205PavirsiniuNuoteku" localSheetId="9">'Forma 7'!$M$123</definedName>
    <definedName name="VAS076_F_Epunktui206KitosReguliuojamosios" localSheetId="9">'Forma 7'!$N$123</definedName>
    <definedName name="VAS076_F_Epunktui207KitosVeiklos" localSheetId="9">'Forma 7'!$Q$123</definedName>
    <definedName name="VAS076_F_Epunktui20Apskaitosveikla1" localSheetId="9">'Forma 7'!$O$123</definedName>
    <definedName name="VAS076_F_Epunktui20Kitareguliuoja1" localSheetId="9">'Forma 7'!$P$123</definedName>
    <definedName name="VAS076_F_Epunktui211IS" localSheetId="9">'Forma 7'!$D$124</definedName>
    <definedName name="VAS076_F_Epunktui2131GeriamojoVandens" localSheetId="9">'Forma 7'!$F$124</definedName>
    <definedName name="VAS076_F_Epunktui2132GeriamojoVandens" localSheetId="9">'Forma 7'!$G$124</definedName>
    <definedName name="VAS076_F_Epunktui2133GeriamojoVandens" localSheetId="9">'Forma 7'!$H$124</definedName>
    <definedName name="VAS076_F_Epunktui213IsViso" localSheetId="9">'Forma 7'!$E$124</definedName>
    <definedName name="VAS076_F_Epunktui2141NuotekuSurinkimas" localSheetId="9">'Forma 7'!$J$124</definedName>
    <definedName name="VAS076_F_Epunktui2142NuotekuValymas" localSheetId="9">'Forma 7'!$K$124</definedName>
    <definedName name="VAS076_F_Epunktui2143NuotekuDumblo" localSheetId="9">'Forma 7'!$L$124</definedName>
    <definedName name="VAS076_F_Epunktui214IsViso" localSheetId="9">'Forma 7'!$I$124</definedName>
    <definedName name="VAS076_F_Epunktui215PavirsiniuNuoteku" localSheetId="9">'Forma 7'!$M$124</definedName>
    <definedName name="VAS076_F_Epunktui216KitosReguliuojamosios" localSheetId="9">'Forma 7'!$N$124</definedName>
    <definedName name="VAS076_F_Epunktui217KitosVeiklos" localSheetId="9">'Forma 7'!$Q$124</definedName>
    <definedName name="VAS076_F_Epunktui21Apskaitosveikla1" localSheetId="9">'Forma 7'!$O$124</definedName>
    <definedName name="VAS076_F_Epunktui21Kitareguliuoja1" localSheetId="9">'Forma 7'!$P$124</definedName>
    <definedName name="VAS076_F_Epunktui221IS" localSheetId="9">'Forma 7'!$D$125</definedName>
    <definedName name="VAS076_F_Epunktui2231GeriamojoVandens" localSheetId="9">'Forma 7'!$F$125</definedName>
    <definedName name="VAS076_F_Epunktui2232GeriamojoVandens" localSheetId="9">'Forma 7'!$G$125</definedName>
    <definedName name="VAS076_F_Epunktui2233GeriamojoVandens" localSheetId="9">'Forma 7'!$H$125</definedName>
    <definedName name="VAS076_F_Epunktui223IsViso" localSheetId="9">'Forma 7'!$E$125</definedName>
    <definedName name="VAS076_F_Epunktui2241NuotekuSurinkimas" localSheetId="9">'Forma 7'!$J$125</definedName>
    <definedName name="VAS076_F_Epunktui2242NuotekuValymas" localSheetId="9">'Forma 7'!$K$125</definedName>
    <definedName name="VAS076_F_Epunktui2243NuotekuDumblo" localSheetId="9">'Forma 7'!$L$125</definedName>
    <definedName name="VAS076_F_Epunktui224IsViso" localSheetId="9">'Forma 7'!$I$125</definedName>
    <definedName name="VAS076_F_Epunktui225PavirsiniuNuoteku" localSheetId="9">'Forma 7'!$M$125</definedName>
    <definedName name="VAS076_F_Epunktui226KitosReguliuojamosios" localSheetId="9">'Forma 7'!$N$125</definedName>
    <definedName name="VAS076_F_Epunktui227KitosVeiklos" localSheetId="9">'Forma 7'!$Q$125</definedName>
    <definedName name="VAS076_F_Epunktui22Apskaitosveikla1" localSheetId="9">'Forma 7'!$O$125</definedName>
    <definedName name="VAS076_F_Epunktui22Kitareguliuoja1" localSheetId="9">'Forma 7'!$P$125</definedName>
    <definedName name="VAS076_F_Epunktui231IS" localSheetId="9">'Forma 7'!$D$126</definedName>
    <definedName name="VAS076_F_Epunktui2331GeriamojoVandens" localSheetId="9">'Forma 7'!$F$126</definedName>
    <definedName name="VAS076_F_Epunktui2332GeriamojoVandens" localSheetId="9">'Forma 7'!$G$126</definedName>
    <definedName name="VAS076_F_Epunktui2333GeriamojoVandens" localSheetId="9">'Forma 7'!$H$126</definedName>
    <definedName name="VAS076_F_Epunktui233IsViso" localSheetId="9">'Forma 7'!$E$126</definedName>
    <definedName name="VAS076_F_Epunktui2341NuotekuSurinkimas" localSheetId="9">'Forma 7'!$J$126</definedName>
    <definedName name="VAS076_F_Epunktui2342NuotekuValymas" localSheetId="9">'Forma 7'!$K$126</definedName>
    <definedName name="VAS076_F_Epunktui2343NuotekuDumblo" localSheetId="9">'Forma 7'!$L$126</definedName>
    <definedName name="VAS076_F_Epunktui234IsViso" localSheetId="9">'Forma 7'!$I$126</definedName>
    <definedName name="VAS076_F_Epunktui235PavirsiniuNuoteku" localSheetId="9">'Forma 7'!$M$126</definedName>
    <definedName name="VAS076_F_Epunktui236KitosReguliuojamosios" localSheetId="9">'Forma 7'!$N$126</definedName>
    <definedName name="VAS076_F_Epunktui237KitosVeiklos" localSheetId="9">'Forma 7'!$Q$126</definedName>
    <definedName name="VAS076_F_Epunktui23Apskaitosveikla1" localSheetId="9">'Forma 7'!$O$126</definedName>
    <definedName name="VAS076_F_Epunktui23Kitareguliuoja1" localSheetId="9">'Forma 7'!$P$126</definedName>
    <definedName name="VAS076_F_Epunktui241IS" localSheetId="9">'Forma 7'!$D$127</definedName>
    <definedName name="VAS076_F_Epunktui2431GeriamojoVandens" localSheetId="9">'Forma 7'!$F$127</definedName>
    <definedName name="VAS076_F_Epunktui2432GeriamojoVandens" localSheetId="9">'Forma 7'!$G$127</definedName>
    <definedName name="VAS076_F_Epunktui2433GeriamojoVandens" localSheetId="9">'Forma 7'!$H$127</definedName>
    <definedName name="VAS076_F_Epunktui243IsViso" localSheetId="9">'Forma 7'!$E$127</definedName>
    <definedName name="VAS076_F_Epunktui2441NuotekuSurinkimas" localSheetId="9">'Forma 7'!$J$127</definedName>
    <definedName name="VAS076_F_Epunktui2442NuotekuValymas" localSheetId="9">'Forma 7'!$K$127</definedName>
    <definedName name="VAS076_F_Epunktui2443NuotekuDumblo" localSheetId="9">'Forma 7'!$L$127</definedName>
    <definedName name="VAS076_F_Epunktui244IsViso" localSheetId="9">'Forma 7'!$I$127</definedName>
    <definedName name="VAS076_F_Epunktui245PavirsiniuNuoteku" localSheetId="9">'Forma 7'!$M$127</definedName>
    <definedName name="VAS076_F_Epunktui246KitosReguliuojamosios" localSheetId="9">'Forma 7'!$N$127</definedName>
    <definedName name="VAS076_F_Epunktui247KitosVeiklos" localSheetId="9">'Forma 7'!$Q$127</definedName>
    <definedName name="VAS076_F_Epunktui24Apskaitosveikla1" localSheetId="9">'Forma 7'!$O$127</definedName>
    <definedName name="VAS076_F_Epunktui24Kitareguliuoja1" localSheetId="9">'Forma 7'!$P$127</definedName>
    <definedName name="VAS076_F_Epunktui251IS" localSheetId="9">'Forma 7'!$D$128</definedName>
    <definedName name="VAS076_F_Epunktui2531GeriamojoVandens" localSheetId="9">'Forma 7'!$F$128</definedName>
    <definedName name="VAS076_F_Epunktui2532GeriamojoVandens" localSheetId="9">'Forma 7'!$G$128</definedName>
    <definedName name="VAS076_F_Epunktui2533GeriamojoVandens" localSheetId="9">'Forma 7'!$H$128</definedName>
    <definedName name="VAS076_F_Epunktui253IsViso" localSheetId="9">'Forma 7'!$E$128</definedName>
    <definedName name="VAS076_F_Epunktui2541NuotekuSurinkimas" localSheetId="9">'Forma 7'!$J$128</definedName>
    <definedName name="VAS076_F_Epunktui2542NuotekuValymas" localSheetId="9">'Forma 7'!$K$128</definedName>
    <definedName name="VAS076_F_Epunktui2543NuotekuDumblo" localSheetId="9">'Forma 7'!$L$128</definedName>
    <definedName name="VAS076_F_Epunktui254IsViso" localSheetId="9">'Forma 7'!$I$128</definedName>
    <definedName name="VAS076_F_Epunktui255PavirsiniuNuoteku" localSheetId="9">'Forma 7'!$M$128</definedName>
    <definedName name="VAS076_F_Epunktui256KitosReguliuojamosios" localSheetId="9">'Forma 7'!$N$128</definedName>
    <definedName name="VAS076_F_Epunktui257KitosVeiklos" localSheetId="9">'Forma 7'!$Q$128</definedName>
    <definedName name="VAS076_F_Epunktui25Apskaitosveikla1" localSheetId="9">'Forma 7'!$O$128</definedName>
    <definedName name="VAS076_F_Epunktui25Kitareguliuoja1" localSheetId="9">'Forma 7'!$P$128</definedName>
    <definedName name="VAS076_F_Epunktui261IS" localSheetId="9">'Forma 7'!$D$129</definedName>
    <definedName name="VAS076_F_Epunktui2631GeriamojoVandens" localSheetId="9">'Forma 7'!$F$129</definedName>
    <definedName name="VAS076_F_Epunktui2632GeriamojoVandens" localSheetId="9">'Forma 7'!$G$129</definedName>
    <definedName name="VAS076_F_Epunktui2633GeriamojoVandens" localSheetId="9">'Forma 7'!$H$129</definedName>
    <definedName name="VAS076_F_Epunktui263IsViso" localSheetId="9">'Forma 7'!$E$129</definedName>
    <definedName name="VAS076_F_Epunktui2641NuotekuSurinkimas" localSheetId="9">'Forma 7'!$J$129</definedName>
    <definedName name="VAS076_F_Epunktui2642NuotekuValymas" localSheetId="9">'Forma 7'!$K$129</definedName>
    <definedName name="VAS076_F_Epunktui2643NuotekuDumblo" localSheetId="9">'Forma 7'!$L$129</definedName>
    <definedName name="VAS076_F_Epunktui264IsViso" localSheetId="9">'Forma 7'!$I$129</definedName>
    <definedName name="VAS076_F_Epunktui265PavirsiniuNuoteku" localSheetId="9">'Forma 7'!$M$129</definedName>
    <definedName name="VAS076_F_Epunktui266KitosReguliuojamosios" localSheetId="9">'Forma 7'!$N$129</definedName>
    <definedName name="VAS076_F_Epunktui267KitosVeiklos" localSheetId="9">'Forma 7'!$Q$129</definedName>
    <definedName name="VAS076_F_Epunktui26Apskaitosveikla1" localSheetId="9">'Forma 7'!$O$129</definedName>
    <definedName name="VAS076_F_Epunktui26Kitareguliuoja1" localSheetId="9">'Forma 7'!$P$129</definedName>
    <definedName name="VAS076_F_Epunktui271IS" localSheetId="9">'Forma 7'!$D$130</definedName>
    <definedName name="VAS076_F_Epunktui2731GeriamojoVandens" localSheetId="9">'Forma 7'!$F$130</definedName>
    <definedName name="VAS076_F_Epunktui2732GeriamojoVandens" localSheetId="9">'Forma 7'!$G$130</definedName>
    <definedName name="VAS076_F_Epunktui2733GeriamojoVandens" localSheetId="9">'Forma 7'!$H$130</definedName>
    <definedName name="VAS076_F_Epunktui273IsViso" localSheetId="9">'Forma 7'!$E$130</definedName>
    <definedName name="VAS076_F_Epunktui2741NuotekuSurinkimas" localSheetId="9">'Forma 7'!$J$130</definedName>
    <definedName name="VAS076_F_Epunktui2742NuotekuValymas" localSheetId="9">'Forma 7'!$K$130</definedName>
    <definedName name="VAS076_F_Epunktui2743NuotekuDumblo" localSheetId="9">'Forma 7'!$L$130</definedName>
    <definedName name="VAS076_F_Epunktui274IsViso" localSheetId="9">'Forma 7'!$I$130</definedName>
    <definedName name="VAS076_F_Epunktui275PavirsiniuNuoteku" localSheetId="9">'Forma 7'!$M$130</definedName>
    <definedName name="VAS076_F_Epunktui276KitosReguliuojamosios" localSheetId="9">'Forma 7'!$N$130</definedName>
    <definedName name="VAS076_F_Epunktui277KitosVeiklos" localSheetId="9">'Forma 7'!$Q$130</definedName>
    <definedName name="VAS076_F_Epunktui27Apskaitosveikla1" localSheetId="9">'Forma 7'!$O$130</definedName>
    <definedName name="VAS076_F_Epunktui27Kitareguliuoja1" localSheetId="9">'Forma 7'!$P$130</definedName>
    <definedName name="VAS076_F_Epunktui281IS" localSheetId="9">'Forma 7'!$D$131</definedName>
    <definedName name="VAS076_F_Epunktui2831GeriamojoVandens" localSheetId="9">'Forma 7'!$F$131</definedName>
    <definedName name="VAS076_F_Epunktui2832GeriamojoVandens" localSheetId="9">'Forma 7'!$G$131</definedName>
    <definedName name="VAS076_F_Epunktui2833GeriamojoVandens" localSheetId="9">'Forma 7'!$H$131</definedName>
    <definedName name="VAS076_F_Epunktui283IsViso" localSheetId="9">'Forma 7'!$E$131</definedName>
    <definedName name="VAS076_F_Epunktui2841NuotekuSurinkimas" localSheetId="9">'Forma 7'!$J$131</definedName>
    <definedName name="VAS076_F_Epunktui2842NuotekuValymas" localSheetId="9">'Forma 7'!$K$131</definedName>
    <definedName name="VAS076_F_Epunktui2843NuotekuDumblo" localSheetId="9">'Forma 7'!$L$131</definedName>
    <definedName name="VAS076_F_Epunktui284IsViso" localSheetId="9">'Forma 7'!$I$131</definedName>
    <definedName name="VAS076_F_Epunktui285PavirsiniuNuoteku" localSheetId="9">'Forma 7'!$M$131</definedName>
    <definedName name="VAS076_F_Epunktui286KitosReguliuojamosios" localSheetId="9">'Forma 7'!$N$131</definedName>
    <definedName name="VAS076_F_Epunktui287KitosVeiklos" localSheetId="9">'Forma 7'!$Q$131</definedName>
    <definedName name="VAS076_F_Epunktui28Apskaitosveikla1" localSheetId="9">'Forma 7'!$O$131</definedName>
    <definedName name="VAS076_F_Epunktui28Kitareguliuoja1" localSheetId="9">'Forma 7'!$P$131</definedName>
    <definedName name="VAS076_F_Epunktui291IS" localSheetId="9">'Forma 7'!$D$132</definedName>
    <definedName name="VAS076_F_Epunktui2931GeriamojoVandens" localSheetId="9">'Forma 7'!$F$132</definedName>
    <definedName name="VAS076_F_Epunktui2932GeriamojoVandens" localSheetId="9">'Forma 7'!$G$132</definedName>
    <definedName name="VAS076_F_Epunktui2933GeriamojoVandens" localSheetId="9">'Forma 7'!$H$132</definedName>
    <definedName name="VAS076_F_Epunktui293IsViso" localSheetId="9">'Forma 7'!$E$132</definedName>
    <definedName name="VAS076_F_Epunktui2941NuotekuSurinkimas" localSheetId="9">'Forma 7'!$J$132</definedName>
    <definedName name="VAS076_F_Epunktui2942NuotekuValymas" localSheetId="9">'Forma 7'!$K$132</definedName>
    <definedName name="VAS076_F_Epunktui2943NuotekuDumblo" localSheetId="9">'Forma 7'!$L$132</definedName>
    <definedName name="VAS076_F_Epunktui294IsViso" localSheetId="9">'Forma 7'!$I$132</definedName>
    <definedName name="VAS076_F_Epunktui295PavirsiniuNuoteku" localSheetId="9">'Forma 7'!$M$132</definedName>
    <definedName name="VAS076_F_Epunktui296KitosReguliuojamosios" localSheetId="9">'Forma 7'!$N$132</definedName>
    <definedName name="VAS076_F_Epunktui297KitosVeiklos" localSheetId="9">'Forma 7'!$Q$132</definedName>
    <definedName name="VAS076_F_Epunktui29Apskaitosveikla1" localSheetId="9">'Forma 7'!$O$132</definedName>
    <definedName name="VAS076_F_Epunktui29Kitareguliuoja1" localSheetId="9">'Forma 7'!$P$132</definedName>
    <definedName name="VAS076_F_Epunktui301IS" localSheetId="9">'Forma 7'!$D$133</definedName>
    <definedName name="VAS076_F_Epunktui3031GeriamojoVandens" localSheetId="9">'Forma 7'!$F$133</definedName>
    <definedName name="VAS076_F_Epunktui3032GeriamojoVandens" localSheetId="9">'Forma 7'!$G$133</definedName>
    <definedName name="VAS076_F_Epunktui3033GeriamojoVandens" localSheetId="9">'Forma 7'!$H$133</definedName>
    <definedName name="VAS076_F_Epunktui303IsViso" localSheetId="9">'Forma 7'!$E$133</definedName>
    <definedName name="VAS076_F_Epunktui3041NuotekuSurinkimas" localSheetId="9">'Forma 7'!$J$133</definedName>
    <definedName name="VAS076_F_Epunktui3042NuotekuValymas" localSheetId="9">'Forma 7'!$K$133</definedName>
    <definedName name="VAS076_F_Epunktui3043NuotekuDumblo" localSheetId="9">'Forma 7'!$L$133</definedName>
    <definedName name="VAS076_F_Epunktui304IsViso" localSheetId="9">'Forma 7'!$I$133</definedName>
    <definedName name="VAS076_F_Epunktui305PavirsiniuNuoteku" localSheetId="9">'Forma 7'!$M$133</definedName>
    <definedName name="VAS076_F_Epunktui306KitosReguliuojamosios" localSheetId="9">'Forma 7'!$N$133</definedName>
    <definedName name="VAS076_F_Epunktui307KitosVeiklos" localSheetId="9">'Forma 7'!$Q$133</definedName>
    <definedName name="VAS076_F_Epunktui30Apskaitosveikla1" localSheetId="9">'Forma 7'!$O$133</definedName>
    <definedName name="VAS076_F_Epunktui30Kitareguliuoja1" localSheetId="9">'Forma 7'!$P$133</definedName>
    <definedName name="VAS076_F_Irankiaimatavi61IS" localSheetId="9">'Forma 7'!$D$25</definedName>
    <definedName name="VAS076_F_Irankiaimatavi631GeriamojoVandens" localSheetId="9">'Forma 7'!$F$25</definedName>
    <definedName name="VAS076_F_Irankiaimatavi632GeriamojoVandens" localSheetId="9">'Forma 7'!$G$25</definedName>
    <definedName name="VAS076_F_Irankiaimatavi633GeriamojoVandens" localSheetId="9">'Forma 7'!$H$25</definedName>
    <definedName name="VAS076_F_Irankiaimatavi63IsViso" localSheetId="9">'Forma 7'!$E$25</definedName>
    <definedName name="VAS076_F_Irankiaimatavi641NuotekuSurinkimas" localSheetId="9">'Forma 7'!$J$25</definedName>
    <definedName name="VAS076_F_Irankiaimatavi642NuotekuValymas" localSheetId="9">'Forma 7'!$K$25</definedName>
    <definedName name="VAS076_F_Irankiaimatavi643NuotekuDumblo" localSheetId="9">'Forma 7'!$L$25</definedName>
    <definedName name="VAS076_F_Irankiaimatavi64IsViso" localSheetId="9">'Forma 7'!$I$25</definedName>
    <definedName name="VAS076_F_Irankiaimatavi65PavirsiniuNuoteku" localSheetId="9">'Forma 7'!$M$25</definedName>
    <definedName name="VAS076_F_Irankiaimatavi66KitosReguliuojamosios" localSheetId="9">'Forma 7'!$N$25</definedName>
    <definedName name="VAS076_F_Irankiaimatavi67KitosVeiklos" localSheetId="9">'Forma 7'!$Q$25</definedName>
    <definedName name="VAS076_F_Irankiaimatavi6Apskaitosveikla1" localSheetId="9">'Forma 7'!$O$25</definedName>
    <definedName name="VAS076_F_Irankiaimatavi6Kitareguliuoja1" localSheetId="9">'Forma 7'!$P$25</definedName>
    <definedName name="VAS076_F_Irankiaimatavi71IS" localSheetId="9">'Forma 7'!$D$48</definedName>
    <definedName name="VAS076_F_Irankiaimatavi731GeriamojoVandens" localSheetId="9">'Forma 7'!$F$48</definedName>
    <definedName name="VAS076_F_Irankiaimatavi732GeriamojoVandens" localSheetId="9">'Forma 7'!$G$48</definedName>
    <definedName name="VAS076_F_Irankiaimatavi733GeriamojoVandens" localSheetId="9">'Forma 7'!$H$48</definedName>
    <definedName name="VAS076_F_Irankiaimatavi73IsViso" localSheetId="9">'Forma 7'!$E$48</definedName>
    <definedName name="VAS076_F_Irankiaimatavi741NuotekuSurinkimas" localSheetId="9">'Forma 7'!$J$48</definedName>
    <definedName name="VAS076_F_Irankiaimatavi742NuotekuValymas" localSheetId="9">'Forma 7'!$K$48</definedName>
    <definedName name="VAS076_F_Irankiaimatavi743NuotekuDumblo" localSheetId="9">'Forma 7'!$L$48</definedName>
    <definedName name="VAS076_F_Irankiaimatavi74IsViso" localSheetId="9">'Forma 7'!$I$48</definedName>
    <definedName name="VAS076_F_Irankiaimatavi75PavirsiniuNuoteku" localSheetId="9">'Forma 7'!$M$48</definedName>
    <definedName name="VAS076_F_Irankiaimatavi76KitosReguliuojamosios" localSheetId="9">'Forma 7'!$N$48</definedName>
    <definedName name="VAS076_F_Irankiaimatavi77KitosVeiklos" localSheetId="9">'Forma 7'!$Q$48</definedName>
    <definedName name="VAS076_F_Irankiaimatavi7Apskaitosveikla1" localSheetId="9">'Forma 7'!$O$48</definedName>
    <definedName name="VAS076_F_Irankiaimatavi7Kitareguliuoja1" localSheetId="9">'Forma 7'!$P$48</definedName>
    <definedName name="VAS076_F_Irankiaimatavi81IS" localSheetId="9">'Forma 7'!$D$71</definedName>
    <definedName name="VAS076_F_Irankiaimatavi831GeriamojoVandens" localSheetId="9">'Forma 7'!$F$71</definedName>
    <definedName name="VAS076_F_Irankiaimatavi832GeriamojoVandens" localSheetId="9">'Forma 7'!$G$71</definedName>
    <definedName name="VAS076_F_Irankiaimatavi833GeriamojoVandens" localSheetId="9">'Forma 7'!$H$71</definedName>
    <definedName name="VAS076_F_Irankiaimatavi83IsViso" localSheetId="9">'Forma 7'!$E$71</definedName>
    <definedName name="VAS076_F_Irankiaimatavi841NuotekuSurinkimas" localSheetId="9">'Forma 7'!$J$71</definedName>
    <definedName name="VAS076_F_Irankiaimatavi842NuotekuValymas" localSheetId="9">'Forma 7'!$K$71</definedName>
    <definedName name="VAS076_F_Irankiaimatavi843NuotekuDumblo" localSheetId="9">'Forma 7'!$L$71</definedName>
    <definedName name="VAS076_F_Irankiaimatavi84IsViso" localSheetId="9">'Forma 7'!$I$71</definedName>
    <definedName name="VAS076_F_Irankiaimatavi85PavirsiniuNuoteku" localSheetId="9">'Forma 7'!$M$71</definedName>
    <definedName name="VAS076_F_Irankiaimatavi86KitosReguliuojamosios" localSheetId="9">'Forma 7'!$N$71</definedName>
    <definedName name="VAS076_F_Irankiaimatavi87KitosVeiklos" localSheetId="9">'Forma 7'!$Q$71</definedName>
    <definedName name="VAS076_F_Irankiaimatavi8Apskaitosveikla1" localSheetId="9">'Forma 7'!$O$71</definedName>
    <definedName name="VAS076_F_Irankiaimatavi8Kitareguliuoja1" localSheetId="9">'Forma 7'!$P$71</definedName>
    <definedName name="VAS076_F_Irankiaimatavi91IS" localSheetId="9">'Forma 7'!$D$110</definedName>
    <definedName name="VAS076_F_Irankiaimatavi931GeriamojoVandens" localSheetId="9">'Forma 7'!$F$110</definedName>
    <definedName name="VAS076_F_Irankiaimatavi932GeriamojoVandens" localSheetId="9">'Forma 7'!$G$110</definedName>
    <definedName name="VAS076_F_Irankiaimatavi933GeriamojoVandens" localSheetId="9">'Forma 7'!$H$110</definedName>
    <definedName name="VAS076_F_Irankiaimatavi93IsViso" localSheetId="9">'Forma 7'!$E$110</definedName>
    <definedName name="VAS076_F_Irankiaimatavi941NuotekuSurinkimas" localSheetId="9">'Forma 7'!$J$110</definedName>
    <definedName name="VAS076_F_Irankiaimatavi942NuotekuValymas" localSheetId="9">'Forma 7'!$K$110</definedName>
    <definedName name="VAS076_F_Irankiaimatavi943NuotekuDumblo" localSheetId="9">'Forma 7'!$L$110</definedName>
    <definedName name="VAS076_F_Irankiaimatavi94IsViso" localSheetId="9">'Forma 7'!$I$110</definedName>
    <definedName name="VAS076_F_Irankiaimatavi95PavirsiniuNuoteku" localSheetId="9">'Forma 7'!$M$110</definedName>
    <definedName name="VAS076_F_Irankiaimatavi96KitosReguliuojamosios" localSheetId="9">'Forma 7'!$N$110</definedName>
    <definedName name="VAS076_F_Irankiaimatavi97KitosVeiklos" localSheetId="9">'Forma 7'!$Q$110</definedName>
    <definedName name="VAS076_F_Irankiaimatavi9Apskaitosveikla1" localSheetId="9">'Forma 7'!$O$110</definedName>
    <definedName name="VAS076_F_Irankiaimatavi9Kitareguliuoja1" localSheetId="9">'Forma 7'!$P$110</definedName>
    <definedName name="VAS076_F_Irasyti10Apskaitosveikla1" localSheetId="9">'Forma 7'!$O$115</definedName>
    <definedName name="VAS076_F_Irasyti10Kitareguliuoja1" localSheetId="9">'Forma 7'!$P$115</definedName>
    <definedName name="VAS076_F_Irasyti11Apskaitosveikla1" localSheetId="9">'Forma 7'!$O$116</definedName>
    <definedName name="VAS076_F_Irasyti11Kitareguliuoja1" localSheetId="9">'Forma 7'!$P$116</definedName>
    <definedName name="VAS076_F_Irasyti12Apskaitosveikla1" localSheetId="9">'Forma 7'!$O$117</definedName>
    <definedName name="VAS076_F_Irasyti12Kitareguliuoja1" localSheetId="9">'Forma 7'!$P$117</definedName>
    <definedName name="VAS076_F_Irasyti1Apskaitosveikla1" localSheetId="9">'Forma 7'!$O$30</definedName>
    <definedName name="VAS076_F_Irasyti1Kitareguliuoja1" localSheetId="9">'Forma 7'!$P$30</definedName>
    <definedName name="VAS076_F_Irasyti2Apskaitosveikla1" localSheetId="9">'Forma 7'!$O$31</definedName>
    <definedName name="VAS076_F_Irasyti2Kitareguliuoja1" localSheetId="9">'Forma 7'!$P$31</definedName>
    <definedName name="VAS076_F_Irasyti3Apskaitosveikla1" localSheetId="9">'Forma 7'!$O$32</definedName>
    <definedName name="VAS076_F_Irasyti3Kitareguliuoja1" localSheetId="9">'Forma 7'!$P$32</definedName>
    <definedName name="VAS076_F_Irasyti4Apskaitosveikla1" localSheetId="9">'Forma 7'!$O$53</definedName>
    <definedName name="VAS076_F_Irasyti4Kitareguliuoja1" localSheetId="9">'Forma 7'!$P$53</definedName>
    <definedName name="VAS076_F_Irasyti5Apskaitosveikla1" localSheetId="9">'Forma 7'!$O$54</definedName>
    <definedName name="VAS076_F_Irasyti5Kitareguliuoja1" localSheetId="9">'Forma 7'!$P$54</definedName>
    <definedName name="VAS076_F_Irasyti6Apskaitosveikla1" localSheetId="9">'Forma 7'!$O$55</definedName>
    <definedName name="VAS076_F_Irasyti6Kitareguliuoja1" localSheetId="9">'Forma 7'!$P$55</definedName>
    <definedName name="VAS076_F_Irasyti7Apskaitosveikla1" localSheetId="9">'Forma 7'!$O$76</definedName>
    <definedName name="VAS076_F_Irasyti7Kitareguliuoja1" localSheetId="9">'Forma 7'!$P$76</definedName>
    <definedName name="VAS076_F_Irasyti8Apskaitosveikla1" localSheetId="9">'Forma 7'!$O$77</definedName>
    <definedName name="VAS076_F_Irasyti8Kitareguliuoja1" localSheetId="9">'Forma 7'!$P$77</definedName>
    <definedName name="VAS076_F_Irasyti9Apskaitosveikla1" localSheetId="9">'Forma 7'!$O$78</definedName>
    <definedName name="VAS076_F_Irasyti9Kitareguliuoja1" localSheetId="9">'Forma 7'!$P$78</definedName>
    <definedName name="VAS076_F_Keliaiaikstele61IS" localSheetId="9">'Forma 7'!$D$17</definedName>
    <definedName name="VAS076_F_Keliaiaikstele631GeriamojoVandens" localSheetId="9">'Forma 7'!$F$17</definedName>
    <definedName name="VAS076_F_Keliaiaikstele632GeriamojoVandens" localSheetId="9">'Forma 7'!$G$17</definedName>
    <definedName name="VAS076_F_Keliaiaikstele633GeriamojoVandens" localSheetId="9">'Forma 7'!$H$17</definedName>
    <definedName name="VAS076_F_Keliaiaikstele63IsViso" localSheetId="9">'Forma 7'!$E$17</definedName>
    <definedName name="VAS076_F_Keliaiaikstele641NuotekuSurinkimas" localSheetId="9">'Forma 7'!$J$17</definedName>
    <definedName name="VAS076_F_Keliaiaikstele642NuotekuValymas" localSheetId="9">'Forma 7'!$K$17</definedName>
    <definedName name="VAS076_F_Keliaiaikstele643NuotekuDumblo" localSheetId="9">'Forma 7'!$L$17</definedName>
    <definedName name="VAS076_F_Keliaiaikstele64IsViso" localSheetId="9">'Forma 7'!$I$17</definedName>
    <definedName name="VAS076_F_Keliaiaikstele65PavirsiniuNuoteku" localSheetId="9">'Forma 7'!$M$17</definedName>
    <definedName name="VAS076_F_Keliaiaikstele66KitosReguliuojamosios" localSheetId="9">'Forma 7'!$N$17</definedName>
    <definedName name="VAS076_F_Keliaiaikstele67KitosVeiklos" localSheetId="9">'Forma 7'!$Q$17</definedName>
    <definedName name="VAS076_F_Keliaiaikstele6Apskaitosveikla1" localSheetId="9">'Forma 7'!$O$17</definedName>
    <definedName name="VAS076_F_Keliaiaikstele6Kitareguliuoja1" localSheetId="9">'Forma 7'!$P$17</definedName>
    <definedName name="VAS076_F_Keliaiaikstele71IS" localSheetId="9">'Forma 7'!$D$40</definedName>
    <definedName name="VAS076_F_Keliaiaikstele731GeriamojoVandens" localSheetId="9">'Forma 7'!$F$40</definedName>
    <definedName name="VAS076_F_Keliaiaikstele732GeriamojoVandens" localSheetId="9">'Forma 7'!$G$40</definedName>
    <definedName name="VAS076_F_Keliaiaikstele733GeriamojoVandens" localSheetId="9">'Forma 7'!$H$40</definedName>
    <definedName name="VAS076_F_Keliaiaikstele73IsViso" localSheetId="9">'Forma 7'!$E$40</definedName>
    <definedName name="VAS076_F_Keliaiaikstele741NuotekuSurinkimas" localSheetId="9">'Forma 7'!$J$40</definedName>
    <definedName name="VAS076_F_Keliaiaikstele742NuotekuValymas" localSheetId="9">'Forma 7'!$K$40</definedName>
    <definedName name="VAS076_F_Keliaiaikstele743NuotekuDumblo" localSheetId="9">'Forma 7'!$L$40</definedName>
    <definedName name="VAS076_F_Keliaiaikstele74IsViso" localSheetId="9">'Forma 7'!$I$40</definedName>
    <definedName name="VAS076_F_Keliaiaikstele75PavirsiniuNuoteku" localSheetId="9">'Forma 7'!$M$40</definedName>
    <definedName name="VAS076_F_Keliaiaikstele76KitosReguliuojamosios" localSheetId="9">'Forma 7'!$N$40</definedName>
    <definedName name="VAS076_F_Keliaiaikstele77KitosVeiklos" localSheetId="9">'Forma 7'!$Q$40</definedName>
    <definedName name="VAS076_F_Keliaiaikstele7Apskaitosveikla1" localSheetId="9">'Forma 7'!$O$40</definedName>
    <definedName name="VAS076_F_Keliaiaikstele7Kitareguliuoja1" localSheetId="9">'Forma 7'!$P$40</definedName>
    <definedName name="VAS076_F_Keliaiaikstele81IS" localSheetId="9">'Forma 7'!$D$63</definedName>
    <definedName name="VAS076_F_Keliaiaikstele831GeriamojoVandens" localSheetId="9">'Forma 7'!$F$63</definedName>
    <definedName name="VAS076_F_Keliaiaikstele832GeriamojoVandens" localSheetId="9">'Forma 7'!$G$63</definedName>
    <definedName name="VAS076_F_Keliaiaikstele833GeriamojoVandens" localSheetId="9">'Forma 7'!$H$63</definedName>
    <definedName name="VAS076_F_Keliaiaikstele83IsViso" localSheetId="9">'Forma 7'!$E$63</definedName>
    <definedName name="VAS076_F_Keliaiaikstele841NuotekuSurinkimas" localSheetId="9">'Forma 7'!$J$63</definedName>
    <definedName name="VAS076_F_Keliaiaikstele842NuotekuValymas" localSheetId="9">'Forma 7'!$K$63</definedName>
    <definedName name="VAS076_F_Keliaiaikstele843NuotekuDumblo" localSheetId="9">'Forma 7'!$L$63</definedName>
    <definedName name="VAS076_F_Keliaiaikstele84IsViso" localSheetId="9">'Forma 7'!$I$63</definedName>
    <definedName name="VAS076_F_Keliaiaikstele85PavirsiniuNuoteku" localSheetId="9">'Forma 7'!$M$63</definedName>
    <definedName name="VAS076_F_Keliaiaikstele86KitosReguliuojamosios" localSheetId="9">'Forma 7'!$N$63</definedName>
    <definedName name="VAS076_F_Keliaiaikstele87KitosVeiklos" localSheetId="9">'Forma 7'!$Q$63</definedName>
    <definedName name="VAS076_F_Keliaiaikstele8Apskaitosveikla1" localSheetId="9">'Forma 7'!$O$63</definedName>
    <definedName name="VAS076_F_Keliaiaikstele8Kitareguliuoja1" localSheetId="9">'Forma 7'!$P$63</definedName>
    <definedName name="VAS076_F_Keliaiaikstele91IS" localSheetId="9">'Forma 7'!$D$103</definedName>
    <definedName name="VAS076_F_Keliaiaikstele931GeriamojoVandens" localSheetId="9">'Forma 7'!$F$103</definedName>
    <definedName name="VAS076_F_Keliaiaikstele932GeriamojoVandens" localSheetId="9">'Forma 7'!$G$103</definedName>
    <definedName name="VAS076_F_Keliaiaikstele933GeriamojoVandens" localSheetId="9">'Forma 7'!$H$103</definedName>
    <definedName name="VAS076_F_Keliaiaikstele93IsViso" localSheetId="9">'Forma 7'!$E$103</definedName>
    <definedName name="VAS076_F_Keliaiaikstele941NuotekuSurinkimas" localSheetId="9">'Forma 7'!$J$103</definedName>
    <definedName name="VAS076_F_Keliaiaikstele942NuotekuValymas" localSheetId="9">'Forma 7'!$K$103</definedName>
    <definedName name="VAS076_F_Keliaiaikstele943NuotekuDumblo" localSheetId="9">'Forma 7'!$L$103</definedName>
    <definedName name="VAS076_F_Keliaiaikstele94IsViso" localSheetId="9">'Forma 7'!$I$103</definedName>
    <definedName name="VAS076_F_Keliaiaikstele95PavirsiniuNuoteku" localSheetId="9">'Forma 7'!$M$103</definedName>
    <definedName name="VAS076_F_Keliaiaikstele96KitosReguliuojamosios" localSheetId="9">'Forma 7'!$N$103</definedName>
    <definedName name="VAS076_F_Keliaiaikstele97KitosVeiklos" localSheetId="9">'Forma 7'!$Q$103</definedName>
    <definedName name="VAS076_F_Keliaiaikstele9Apskaitosveikla1" localSheetId="9">'Forma 7'!$O$103</definedName>
    <definedName name="VAS076_F_Keliaiaikstele9Kitareguliuoja1" localSheetId="9">'Forma 7'!$P$103</definedName>
    <definedName name="VAS076_F_Kitairanga21IS" localSheetId="9">'Forma 7'!$D$107</definedName>
    <definedName name="VAS076_F_Kitairanga231GeriamojoVandens" localSheetId="9">'Forma 7'!$F$107</definedName>
    <definedName name="VAS076_F_Kitairanga232GeriamojoVandens" localSheetId="9">'Forma 7'!$G$107</definedName>
    <definedName name="VAS076_F_Kitairanga233GeriamojoVandens" localSheetId="9">'Forma 7'!$H$107</definedName>
    <definedName name="VAS076_F_Kitairanga23IsViso" localSheetId="9">'Forma 7'!$E$107</definedName>
    <definedName name="VAS076_F_Kitairanga241NuotekuSurinkimas" localSheetId="9">'Forma 7'!$J$107</definedName>
    <definedName name="VAS076_F_Kitairanga242NuotekuValymas" localSheetId="9">'Forma 7'!$K$107</definedName>
    <definedName name="VAS076_F_Kitairanga243NuotekuDumblo" localSheetId="9">'Forma 7'!$L$107</definedName>
    <definedName name="VAS076_F_Kitairanga24IsViso" localSheetId="9">'Forma 7'!$I$107</definedName>
    <definedName name="VAS076_F_Kitairanga25PavirsiniuNuoteku" localSheetId="9">'Forma 7'!$M$107</definedName>
    <definedName name="VAS076_F_Kitairanga26KitosReguliuojamosios" localSheetId="9">'Forma 7'!$N$107</definedName>
    <definedName name="VAS076_F_Kitairanga27KitosVeiklos" localSheetId="9">'Forma 7'!$Q$107</definedName>
    <definedName name="VAS076_F_Kitairanga2Apskaitosveikla1" localSheetId="9">'Forma 7'!$O$107</definedName>
    <definedName name="VAS076_F_Kitairanga2Kitareguliuoja1" localSheetId="9">'Forma 7'!$P$107</definedName>
    <definedName name="VAS076_F_Kitasilgalaiki51IS" localSheetId="9">'Forma 7'!$D$29</definedName>
    <definedName name="VAS076_F_Kitasilgalaiki531GeriamojoVandens" localSheetId="9">'Forma 7'!$F$29</definedName>
    <definedName name="VAS076_F_Kitasilgalaiki532GeriamojoVandens" localSheetId="9">'Forma 7'!$G$29</definedName>
    <definedName name="VAS076_F_Kitasilgalaiki533GeriamojoVandens" localSheetId="9">'Forma 7'!$H$29</definedName>
    <definedName name="VAS076_F_Kitasilgalaiki53IsViso" localSheetId="9">'Forma 7'!$E$29</definedName>
    <definedName name="VAS076_F_Kitasilgalaiki541NuotekuSurinkimas" localSheetId="9">'Forma 7'!$J$29</definedName>
    <definedName name="VAS076_F_Kitasilgalaiki542NuotekuValymas" localSheetId="9">'Forma 7'!$K$29</definedName>
    <definedName name="VAS076_F_Kitasilgalaiki543NuotekuDumblo" localSheetId="9">'Forma 7'!$L$29</definedName>
    <definedName name="VAS076_F_Kitasilgalaiki54IsViso" localSheetId="9">'Forma 7'!$I$29</definedName>
    <definedName name="VAS076_F_Kitasilgalaiki55PavirsiniuNuoteku" localSheetId="9">'Forma 7'!$M$29</definedName>
    <definedName name="VAS076_F_Kitasilgalaiki56KitosReguliuojamosios" localSheetId="9">'Forma 7'!$N$29</definedName>
    <definedName name="VAS076_F_Kitasilgalaiki57KitosVeiklos" localSheetId="9">'Forma 7'!$Q$29</definedName>
    <definedName name="VAS076_F_Kitasilgalaiki5Apskaitosveikla1" localSheetId="9">'Forma 7'!$O$29</definedName>
    <definedName name="VAS076_F_Kitasilgalaiki5Kitareguliuoja1" localSheetId="9">'Forma 7'!$P$29</definedName>
    <definedName name="VAS076_F_Kitasilgalaiki61IS" localSheetId="9">'Forma 7'!$D$52</definedName>
    <definedName name="VAS076_F_Kitasilgalaiki631GeriamojoVandens" localSheetId="9">'Forma 7'!$F$52</definedName>
    <definedName name="VAS076_F_Kitasilgalaiki632GeriamojoVandens" localSheetId="9">'Forma 7'!$G$52</definedName>
    <definedName name="VAS076_F_Kitasilgalaiki633GeriamojoVandens" localSheetId="9">'Forma 7'!$H$52</definedName>
    <definedName name="VAS076_F_Kitasilgalaiki63IsViso" localSheetId="9">'Forma 7'!$E$52</definedName>
    <definedName name="VAS076_F_Kitasilgalaiki641NuotekuSurinkimas" localSheetId="9">'Forma 7'!$J$52</definedName>
    <definedName name="VAS076_F_Kitasilgalaiki642NuotekuValymas" localSheetId="9">'Forma 7'!$K$52</definedName>
    <definedName name="VAS076_F_Kitasilgalaiki643NuotekuDumblo" localSheetId="9">'Forma 7'!$L$52</definedName>
    <definedName name="VAS076_F_Kitasilgalaiki64IsViso" localSheetId="9">'Forma 7'!$I$52</definedName>
    <definedName name="VAS076_F_Kitasilgalaiki65PavirsiniuNuoteku" localSheetId="9">'Forma 7'!$M$52</definedName>
    <definedName name="VAS076_F_Kitasilgalaiki66KitosReguliuojamosios" localSheetId="9">'Forma 7'!$N$52</definedName>
    <definedName name="VAS076_F_Kitasilgalaiki67KitosVeiklos" localSheetId="9">'Forma 7'!$Q$52</definedName>
    <definedName name="VAS076_F_Kitasilgalaiki6Apskaitosveikla1" localSheetId="9">'Forma 7'!$O$52</definedName>
    <definedName name="VAS076_F_Kitasilgalaiki6Kitareguliuoja1" localSheetId="9">'Forma 7'!$P$52</definedName>
    <definedName name="VAS076_F_Kitasilgalaiki71IS" localSheetId="9">'Forma 7'!$D$75</definedName>
    <definedName name="VAS076_F_Kitasilgalaiki731GeriamojoVandens" localSheetId="9">'Forma 7'!$F$75</definedName>
    <definedName name="VAS076_F_Kitasilgalaiki732GeriamojoVandens" localSheetId="9">'Forma 7'!$G$75</definedName>
    <definedName name="VAS076_F_Kitasilgalaiki733GeriamojoVandens" localSheetId="9">'Forma 7'!$H$75</definedName>
    <definedName name="VAS076_F_Kitasilgalaiki73IsViso" localSheetId="9">'Forma 7'!$E$75</definedName>
    <definedName name="VAS076_F_Kitasilgalaiki741NuotekuSurinkimas" localSheetId="9">'Forma 7'!$J$75</definedName>
    <definedName name="VAS076_F_Kitasilgalaiki742NuotekuValymas" localSheetId="9">'Forma 7'!$K$75</definedName>
    <definedName name="VAS076_F_Kitasilgalaiki743NuotekuDumblo" localSheetId="9">'Forma 7'!$L$75</definedName>
    <definedName name="VAS076_F_Kitasilgalaiki74IsViso" localSheetId="9">'Forma 7'!$I$75</definedName>
    <definedName name="VAS076_F_Kitasilgalaiki75PavirsiniuNuoteku" localSheetId="9">'Forma 7'!$M$75</definedName>
    <definedName name="VAS076_F_Kitasilgalaiki76KitosReguliuojamosios" localSheetId="9">'Forma 7'!$N$75</definedName>
    <definedName name="VAS076_F_Kitasilgalaiki77KitosVeiklos" localSheetId="9">'Forma 7'!$Q$75</definedName>
    <definedName name="VAS076_F_Kitasilgalaiki7Apskaitosveikla1" localSheetId="9">'Forma 7'!$O$75</definedName>
    <definedName name="VAS076_F_Kitasilgalaiki7Kitareguliuoja1" localSheetId="9">'Forma 7'!$P$75</definedName>
    <definedName name="VAS076_F_Kitasilgalaiki81IS" localSheetId="9">'Forma 7'!$D$114</definedName>
    <definedName name="VAS076_F_Kitasilgalaiki831GeriamojoVandens" localSheetId="9">'Forma 7'!$F$114</definedName>
    <definedName name="VAS076_F_Kitasilgalaiki832GeriamojoVandens" localSheetId="9">'Forma 7'!$G$114</definedName>
    <definedName name="VAS076_F_Kitasilgalaiki833GeriamojoVandens" localSheetId="9">'Forma 7'!$H$114</definedName>
    <definedName name="VAS076_F_Kitasilgalaiki83IsViso" localSheetId="9">'Forma 7'!$E$114</definedName>
    <definedName name="VAS076_F_Kitasilgalaiki841NuotekuSurinkimas" localSheetId="9">'Forma 7'!$J$114</definedName>
    <definedName name="VAS076_F_Kitasilgalaiki842NuotekuValymas" localSheetId="9">'Forma 7'!$K$114</definedName>
    <definedName name="VAS076_F_Kitasilgalaiki843NuotekuDumblo" localSheetId="9">'Forma 7'!$L$114</definedName>
    <definedName name="VAS076_F_Kitasilgalaiki84IsViso" localSheetId="9">'Forma 7'!$I$114</definedName>
    <definedName name="VAS076_F_Kitasilgalaiki85PavirsiniuNuoteku" localSheetId="9">'Forma 7'!$M$114</definedName>
    <definedName name="VAS076_F_Kitasilgalaiki86KitosReguliuojamosios" localSheetId="9">'Forma 7'!$N$114</definedName>
    <definedName name="VAS076_F_Kitasilgalaiki87KitosVeiklos" localSheetId="9">'Forma 7'!$Q$114</definedName>
    <definedName name="VAS076_F_Kitasilgalaiki8Apskaitosveikla1" localSheetId="9">'Forma 7'!$O$114</definedName>
    <definedName name="VAS076_F_Kitasilgalaiki8Kitareguliuoja1" localSheetId="9">'Forma 7'!$P$114</definedName>
    <definedName name="VAS076_F_Kitasnemateria61IS" localSheetId="9">'Forma 7'!$D$14</definedName>
    <definedName name="VAS076_F_Kitasnemateria631GeriamojoVandens" localSheetId="9">'Forma 7'!$F$14</definedName>
    <definedName name="VAS076_F_Kitasnemateria632GeriamojoVandens" localSheetId="9">'Forma 7'!$G$14</definedName>
    <definedName name="VAS076_F_Kitasnemateria633GeriamojoVandens" localSheetId="9">'Forma 7'!$H$14</definedName>
    <definedName name="VAS076_F_Kitasnemateria63IsViso" localSheetId="9">'Forma 7'!$E$14</definedName>
    <definedName name="VAS076_F_Kitasnemateria641NuotekuSurinkimas" localSheetId="9">'Forma 7'!$J$14</definedName>
    <definedName name="VAS076_F_Kitasnemateria642NuotekuValymas" localSheetId="9">'Forma 7'!$K$14</definedName>
    <definedName name="VAS076_F_Kitasnemateria643NuotekuDumblo" localSheetId="9">'Forma 7'!$L$14</definedName>
    <definedName name="VAS076_F_Kitasnemateria64IsViso" localSheetId="9">'Forma 7'!$I$14</definedName>
    <definedName name="VAS076_F_Kitasnemateria65PavirsiniuNuoteku" localSheetId="9">'Forma 7'!$M$14</definedName>
    <definedName name="VAS076_F_Kitasnemateria66KitosReguliuojamosios" localSheetId="9">'Forma 7'!$N$14</definedName>
    <definedName name="VAS076_F_Kitasnemateria67KitosVeiklos" localSheetId="9">'Forma 7'!$Q$14</definedName>
    <definedName name="VAS076_F_Kitasnemateria6Apskaitosveikla1" localSheetId="9">'Forma 7'!$O$14</definedName>
    <definedName name="VAS076_F_Kitasnemateria6Kitareguliuoja1" localSheetId="9">'Forma 7'!$P$14</definedName>
    <definedName name="VAS076_F_Kitasnemateria71IS" localSheetId="9">'Forma 7'!$D$37</definedName>
    <definedName name="VAS076_F_Kitasnemateria731GeriamojoVandens" localSheetId="9">'Forma 7'!$F$37</definedName>
    <definedName name="VAS076_F_Kitasnemateria732GeriamojoVandens" localSheetId="9">'Forma 7'!$G$37</definedName>
    <definedName name="VAS076_F_Kitasnemateria733GeriamojoVandens" localSheetId="9">'Forma 7'!$H$37</definedName>
    <definedName name="VAS076_F_Kitasnemateria73IsViso" localSheetId="9">'Forma 7'!$E$37</definedName>
    <definedName name="VAS076_F_Kitasnemateria741NuotekuSurinkimas" localSheetId="9">'Forma 7'!$J$37</definedName>
    <definedName name="VAS076_F_Kitasnemateria742NuotekuValymas" localSheetId="9">'Forma 7'!$K$37</definedName>
    <definedName name="VAS076_F_Kitasnemateria743NuotekuDumblo" localSheetId="9">'Forma 7'!$L$37</definedName>
    <definedName name="VAS076_F_Kitasnemateria74IsViso" localSheetId="9">'Forma 7'!$I$37</definedName>
    <definedName name="VAS076_F_Kitasnemateria75PavirsiniuNuoteku" localSheetId="9">'Forma 7'!$M$37</definedName>
    <definedName name="VAS076_F_Kitasnemateria76KitosReguliuojamosios" localSheetId="9">'Forma 7'!$N$37</definedName>
    <definedName name="VAS076_F_Kitasnemateria77KitosVeiklos" localSheetId="9">'Forma 7'!$Q$37</definedName>
    <definedName name="VAS076_F_Kitasnemateria7Apskaitosveikla1" localSheetId="9">'Forma 7'!$O$37</definedName>
    <definedName name="VAS076_F_Kitasnemateria7Kitareguliuoja1" localSheetId="9">'Forma 7'!$P$37</definedName>
    <definedName name="VAS076_F_Kitasnemateria81IS" localSheetId="9">'Forma 7'!$D$60</definedName>
    <definedName name="VAS076_F_Kitasnemateria831GeriamojoVandens" localSheetId="9">'Forma 7'!$F$60</definedName>
    <definedName name="VAS076_F_Kitasnemateria832GeriamojoVandens" localSheetId="9">'Forma 7'!$G$60</definedName>
    <definedName name="VAS076_F_Kitasnemateria833GeriamojoVandens" localSheetId="9">'Forma 7'!$H$60</definedName>
    <definedName name="VAS076_F_Kitasnemateria83IsViso" localSheetId="9">'Forma 7'!$E$60</definedName>
    <definedName name="VAS076_F_Kitasnemateria841NuotekuSurinkimas" localSheetId="9">'Forma 7'!$J$60</definedName>
    <definedName name="VAS076_F_Kitasnemateria842NuotekuValymas" localSheetId="9">'Forma 7'!$K$60</definedName>
    <definedName name="VAS076_F_Kitasnemateria843NuotekuDumblo" localSheetId="9">'Forma 7'!$L$60</definedName>
    <definedName name="VAS076_F_Kitasnemateria84IsViso" localSheetId="9">'Forma 7'!$I$60</definedName>
    <definedName name="VAS076_F_Kitasnemateria85PavirsiniuNuoteku" localSheetId="9">'Forma 7'!$M$60</definedName>
    <definedName name="VAS076_F_Kitasnemateria86KitosReguliuojamosios" localSheetId="9">'Forma 7'!$N$60</definedName>
    <definedName name="VAS076_F_Kitasnemateria87KitosVeiklos" localSheetId="9">'Forma 7'!$Q$60</definedName>
    <definedName name="VAS076_F_Kitasnemateria8Apskaitosveikla1" localSheetId="9">'Forma 7'!$O$60</definedName>
    <definedName name="VAS076_F_Kitasnemateria8Kitareguliuoja1" localSheetId="9">'Forma 7'!$P$60</definedName>
    <definedName name="VAS076_F_Kitasnemateria91IS" localSheetId="9">'Forma 7'!$D$100</definedName>
    <definedName name="VAS076_F_Kitasnemateria931GeriamojoVandens" localSheetId="9">'Forma 7'!$F$100</definedName>
    <definedName name="VAS076_F_Kitasnemateria932GeriamojoVandens" localSheetId="9">'Forma 7'!$G$100</definedName>
    <definedName name="VAS076_F_Kitasnemateria933GeriamojoVandens" localSheetId="9">'Forma 7'!$H$100</definedName>
    <definedName name="VAS076_F_Kitasnemateria93IsViso" localSheetId="9">'Forma 7'!$E$100</definedName>
    <definedName name="VAS076_F_Kitasnemateria941NuotekuSurinkimas" localSheetId="9">'Forma 7'!$J$100</definedName>
    <definedName name="VAS076_F_Kitasnemateria942NuotekuValymas" localSheetId="9">'Forma 7'!$K$100</definedName>
    <definedName name="VAS076_F_Kitasnemateria943NuotekuDumblo" localSheetId="9">'Forma 7'!$L$100</definedName>
    <definedName name="VAS076_F_Kitasnemateria94IsViso" localSheetId="9">'Forma 7'!$I$100</definedName>
    <definedName name="VAS076_F_Kitasnemateria95PavirsiniuNuoteku" localSheetId="9">'Forma 7'!$M$100</definedName>
    <definedName name="VAS076_F_Kitasnemateria96KitosReguliuojamosios" localSheetId="9">'Forma 7'!$N$100</definedName>
    <definedName name="VAS076_F_Kitasnemateria97KitosVeiklos" localSheetId="9">'Forma 7'!$Q$100</definedName>
    <definedName name="VAS076_F_Kitasnemateria9Apskaitosveikla1" localSheetId="9">'Forma 7'!$O$100</definedName>
    <definedName name="VAS076_F_Kitasnemateria9Kitareguliuoja1" localSheetId="9">'Forma 7'!$P$100</definedName>
    <definedName name="VAS076_F_Kitiirenginiai111IS" localSheetId="9">'Forma 7'!$D$19</definedName>
    <definedName name="VAS076_F_Kitiirenginiai1131GeriamojoVandens" localSheetId="9">'Forma 7'!$F$19</definedName>
    <definedName name="VAS076_F_Kitiirenginiai1132GeriamojoVandens" localSheetId="9">'Forma 7'!$G$19</definedName>
    <definedName name="VAS076_F_Kitiirenginiai1133GeriamojoVandens" localSheetId="9">'Forma 7'!$H$19</definedName>
    <definedName name="VAS076_F_Kitiirenginiai113IsViso" localSheetId="9">'Forma 7'!$E$19</definedName>
    <definedName name="VAS076_F_Kitiirenginiai1141NuotekuSurinkimas" localSheetId="9">'Forma 7'!$J$19</definedName>
    <definedName name="VAS076_F_Kitiirenginiai1142NuotekuValymas" localSheetId="9">'Forma 7'!$K$19</definedName>
    <definedName name="VAS076_F_Kitiirenginiai1143NuotekuDumblo" localSheetId="9">'Forma 7'!$L$19</definedName>
    <definedName name="VAS076_F_Kitiirenginiai114IsViso" localSheetId="9">'Forma 7'!$I$19</definedName>
    <definedName name="VAS076_F_Kitiirenginiai115PavirsiniuNuoteku" localSheetId="9">'Forma 7'!$M$19</definedName>
    <definedName name="VAS076_F_Kitiirenginiai116KitosReguliuojamosios" localSheetId="9">'Forma 7'!$N$19</definedName>
    <definedName name="VAS076_F_Kitiirenginiai117KitosVeiklos" localSheetId="9">'Forma 7'!$Q$19</definedName>
    <definedName name="VAS076_F_Kitiirenginiai11Apskaitosveikla1" localSheetId="9">'Forma 7'!$O$19</definedName>
    <definedName name="VAS076_F_Kitiirenginiai11Kitareguliuoja1" localSheetId="9">'Forma 7'!$P$19</definedName>
    <definedName name="VAS076_F_Kitiirenginiai121IS" localSheetId="9">'Forma 7'!$D$23</definedName>
    <definedName name="VAS076_F_Kitiirenginiai1231GeriamojoVandens" localSheetId="9">'Forma 7'!$F$23</definedName>
    <definedName name="VAS076_F_Kitiirenginiai1232GeriamojoVandens" localSheetId="9">'Forma 7'!$G$23</definedName>
    <definedName name="VAS076_F_Kitiirenginiai1233GeriamojoVandens" localSheetId="9">'Forma 7'!$H$23</definedName>
    <definedName name="VAS076_F_Kitiirenginiai123IsViso" localSheetId="9">'Forma 7'!$E$23</definedName>
    <definedName name="VAS076_F_Kitiirenginiai1241NuotekuSurinkimas" localSheetId="9">'Forma 7'!$J$23</definedName>
    <definedName name="VAS076_F_Kitiirenginiai1242NuotekuValymas" localSheetId="9">'Forma 7'!$K$23</definedName>
    <definedName name="VAS076_F_Kitiirenginiai1243NuotekuDumblo" localSheetId="9">'Forma 7'!$L$23</definedName>
    <definedName name="VAS076_F_Kitiirenginiai124IsViso" localSheetId="9">'Forma 7'!$I$23</definedName>
    <definedName name="VAS076_F_Kitiirenginiai125PavirsiniuNuoteku" localSheetId="9">'Forma 7'!$M$23</definedName>
    <definedName name="VAS076_F_Kitiirenginiai126KitosReguliuojamosios" localSheetId="9">'Forma 7'!$N$23</definedName>
    <definedName name="VAS076_F_Kitiirenginiai127KitosVeiklos" localSheetId="9">'Forma 7'!$Q$23</definedName>
    <definedName name="VAS076_F_Kitiirenginiai12Apskaitosveikla1" localSheetId="9">'Forma 7'!$O$23</definedName>
    <definedName name="VAS076_F_Kitiirenginiai12Kitareguliuoja1" localSheetId="9">'Forma 7'!$P$23</definedName>
    <definedName name="VAS076_F_Kitiirenginiai131IS" localSheetId="9">'Forma 7'!$D$42</definedName>
    <definedName name="VAS076_F_Kitiirenginiai1331GeriamojoVandens" localSheetId="9">'Forma 7'!$F$42</definedName>
    <definedName name="VAS076_F_Kitiirenginiai1332GeriamojoVandens" localSheetId="9">'Forma 7'!$G$42</definedName>
    <definedName name="VAS076_F_Kitiirenginiai1333GeriamojoVandens" localSheetId="9">'Forma 7'!$H$42</definedName>
    <definedName name="VAS076_F_Kitiirenginiai133IsViso" localSheetId="9">'Forma 7'!$E$42</definedName>
    <definedName name="VAS076_F_Kitiirenginiai1341NuotekuSurinkimas" localSheetId="9">'Forma 7'!$J$42</definedName>
    <definedName name="VAS076_F_Kitiirenginiai1342NuotekuValymas" localSheetId="9">'Forma 7'!$K$42</definedName>
    <definedName name="VAS076_F_Kitiirenginiai1343NuotekuDumblo" localSheetId="9">'Forma 7'!$L$42</definedName>
    <definedName name="VAS076_F_Kitiirenginiai134IsViso" localSheetId="9">'Forma 7'!$I$42</definedName>
    <definedName name="VAS076_F_Kitiirenginiai135PavirsiniuNuoteku" localSheetId="9">'Forma 7'!$M$42</definedName>
    <definedName name="VAS076_F_Kitiirenginiai136KitosReguliuojamosios" localSheetId="9">'Forma 7'!$N$42</definedName>
    <definedName name="VAS076_F_Kitiirenginiai137KitosVeiklos" localSheetId="9">'Forma 7'!$Q$42</definedName>
    <definedName name="VAS076_F_Kitiirenginiai13Apskaitosveikla1" localSheetId="9">'Forma 7'!$O$42</definedName>
    <definedName name="VAS076_F_Kitiirenginiai13Kitareguliuoja1" localSheetId="9">'Forma 7'!$P$42</definedName>
    <definedName name="VAS076_F_Kitiirenginiai141IS" localSheetId="9">'Forma 7'!$D$46</definedName>
    <definedName name="VAS076_F_Kitiirenginiai1431GeriamojoVandens" localSheetId="9">'Forma 7'!$F$46</definedName>
    <definedName name="VAS076_F_Kitiirenginiai1432GeriamojoVandens" localSheetId="9">'Forma 7'!$G$46</definedName>
    <definedName name="VAS076_F_Kitiirenginiai1433GeriamojoVandens" localSheetId="9">'Forma 7'!$H$46</definedName>
    <definedName name="VAS076_F_Kitiirenginiai143IsViso" localSheetId="9">'Forma 7'!$E$46</definedName>
    <definedName name="VAS076_F_Kitiirenginiai1441NuotekuSurinkimas" localSheetId="9">'Forma 7'!$J$46</definedName>
    <definedName name="VAS076_F_Kitiirenginiai1442NuotekuValymas" localSheetId="9">'Forma 7'!$K$46</definedName>
    <definedName name="VAS076_F_Kitiirenginiai1443NuotekuDumblo" localSheetId="9">'Forma 7'!$L$46</definedName>
    <definedName name="VAS076_F_Kitiirenginiai144IsViso" localSheetId="9">'Forma 7'!$I$46</definedName>
    <definedName name="VAS076_F_Kitiirenginiai145PavirsiniuNuoteku" localSheetId="9">'Forma 7'!$M$46</definedName>
    <definedName name="VAS076_F_Kitiirenginiai146KitosReguliuojamosios" localSheetId="9">'Forma 7'!$N$46</definedName>
    <definedName name="VAS076_F_Kitiirenginiai147KitosVeiklos" localSheetId="9">'Forma 7'!$Q$46</definedName>
    <definedName name="VAS076_F_Kitiirenginiai14Apskaitosveikla1" localSheetId="9">'Forma 7'!$O$46</definedName>
    <definedName name="VAS076_F_Kitiirenginiai14Kitareguliuoja1" localSheetId="9">'Forma 7'!$P$46</definedName>
    <definedName name="VAS076_F_Kitiirenginiai151IS" localSheetId="9">'Forma 7'!$D$65</definedName>
    <definedName name="VAS076_F_Kitiirenginiai1531GeriamojoVandens" localSheetId="9">'Forma 7'!$F$65</definedName>
    <definedName name="VAS076_F_Kitiirenginiai1532GeriamojoVandens" localSheetId="9">'Forma 7'!$G$65</definedName>
    <definedName name="VAS076_F_Kitiirenginiai1533GeriamojoVandens" localSheetId="9">'Forma 7'!$H$65</definedName>
    <definedName name="VAS076_F_Kitiirenginiai153IsViso" localSheetId="9">'Forma 7'!$E$65</definedName>
    <definedName name="VAS076_F_Kitiirenginiai1541NuotekuSurinkimas" localSheetId="9">'Forma 7'!$J$65</definedName>
    <definedName name="VAS076_F_Kitiirenginiai1542NuotekuValymas" localSheetId="9">'Forma 7'!$K$65</definedName>
    <definedName name="VAS076_F_Kitiirenginiai1543NuotekuDumblo" localSheetId="9">'Forma 7'!$L$65</definedName>
    <definedName name="VAS076_F_Kitiirenginiai154IsViso" localSheetId="9">'Forma 7'!$I$65</definedName>
    <definedName name="VAS076_F_Kitiirenginiai155PavirsiniuNuoteku" localSheetId="9">'Forma 7'!$M$65</definedName>
    <definedName name="VAS076_F_Kitiirenginiai156KitosReguliuojamosios" localSheetId="9">'Forma 7'!$N$65</definedName>
    <definedName name="VAS076_F_Kitiirenginiai157KitosVeiklos" localSheetId="9">'Forma 7'!$Q$65</definedName>
    <definedName name="VAS076_F_Kitiirenginiai15Apskaitosveikla1" localSheetId="9">'Forma 7'!$O$65</definedName>
    <definedName name="VAS076_F_Kitiirenginiai15Kitareguliuoja1" localSheetId="9">'Forma 7'!$P$65</definedName>
    <definedName name="VAS076_F_Kitiirenginiai161IS" localSheetId="9">'Forma 7'!$D$69</definedName>
    <definedName name="VAS076_F_Kitiirenginiai1631GeriamojoVandens" localSheetId="9">'Forma 7'!$F$69</definedName>
    <definedName name="VAS076_F_Kitiirenginiai1632GeriamojoVandens" localSheetId="9">'Forma 7'!$G$69</definedName>
    <definedName name="VAS076_F_Kitiirenginiai1633GeriamojoVandens" localSheetId="9">'Forma 7'!$H$69</definedName>
    <definedName name="VAS076_F_Kitiirenginiai163IsViso" localSheetId="9">'Forma 7'!$E$69</definedName>
    <definedName name="VAS076_F_Kitiirenginiai1641NuotekuSurinkimas" localSheetId="9">'Forma 7'!$J$69</definedName>
    <definedName name="VAS076_F_Kitiirenginiai1642NuotekuValymas" localSheetId="9">'Forma 7'!$K$69</definedName>
    <definedName name="VAS076_F_Kitiirenginiai1643NuotekuDumblo" localSheetId="9">'Forma 7'!$L$69</definedName>
    <definedName name="VAS076_F_Kitiirenginiai164IsViso" localSheetId="9">'Forma 7'!$I$69</definedName>
    <definedName name="VAS076_F_Kitiirenginiai165PavirsiniuNuoteku" localSheetId="9">'Forma 7'!$M$69</definedName>
    <definedName name="VAS076_F_Kitiirenginiai166KitosReguliuojamosios" localSheetId="9">'Forma 7'!$N$69</definedName>
    <definedName name="VAS076_F_Kitiirenginiai167KitosVeiklos" localSheetId="9">'Forma 7'!$Q$69</definedName>
    <definedName name="VAS076_F_Kitiirenginiai16Apskaitosveikla1" localSheetId="9">'Forma 7'!$O$69</definedName>
    <definedName name="VAS076_F_Kitiirenginiai16Kitareguliuoja1" localSheetId="9">'Forma 7'!$P$69</definedName>
    <definedName name="VAS076_F_Kitiirenginiai171IS" localSheetId="9">'Forma 7'!$D$105</definedName>
    <definedName name="VAS076_F_Kitiirenginiai1731GeriamojoVandens" localSheetId="9">'Forma 7'!$F$105</definedName>
    <definedName name="VAS076_F_Kitiirenginiai1732GeriamojoVandens" localSheetId="9">'Forma 7'!$G$105</definedName>
    <definedName name="VAS076_F_Kitiirenginiai1733GeriamojoVandens" localSheetId="9">'Forma 7'!$H$105</definedName>
    <definedName name="VAS076_F_Kitiirenginiai173IsViso" localSheetId="9">'Forma 7'!$E$105</definedName>
    <definedName name="VAS076_F_Kitiirenginiai1741NuotekuSurinkimas" localSheetId="9">'Forma 7'!$J$105</definedName>
    <definedName name="VAS076_F_Kitiirenginiai1742NuotekuValymas" localSheetId="9">'Forma 7'!$K$105</definedName>
    <definedName name="VAS076_F_Kitiirenginiai1743NuotekuDumblo" localSheetId="9">'Forma 7'!$L$105</definedName>
    <definedName name="VAS076_F_Kitiirenginiai174IsViso" localSheetId="9">'Forma 7'!$I$105</definedName>
    <definedName name="VAS076_F_Kitiirenginiai175PavirsiniuNuoteku" localSheetId="9">'Forma 7'!$M$105</definedName>
    <definedName name="VAS076_F_Kitiirenginiai176KitosReguliuojamosios" localSheetId="9">'Forma 7'!$N$105</definedName>
    <definedName name="VAS076_F_Kitiirenginiai177KitosVeiklos" localSheetId="9">'Forma 7'!$Q$105</definedName>
    <definedName name="VAS076_F_Kitiirenginiai17Apskaitosveikla1" localSheetId="9">'Forma 7'!$O$105</definedName>
    <definedName name="VAS076_F_Kitiirenginiai17Kitareguliuoja1" localSheetId="9">'Forma 7'!$P$105</definedName>
    <definedName name="VAS076_F_Kitiirenginiai181IS" localSheetId="9">'Forma 7'!$D$108</definedName>
    <definedName name="VAS076_F_Kitiirenginiai1831GeriamojoVandens" localSheetId="9">'Forma 7'!$F$108</definedName>
    <definedName name="VAS076_F_Kitiirenginiai1832GeriamojoVandens" localSheetId="9">'Forma 7'!$G$108</definedName>
    <definedName name="VAS076_F_Kitiirenginiai1833GeriamojoVandens" localSheetId="9">'Forma 7'!$H$108</definedName>
    <definedName name="VAS076_F_Kitiirenginiai183IsViso" localSheetId="9">'Forma 7'!$E$108</definedName>
    <definedName name="VAS076_F_Kitiirenginiai1841NuotekuSurinkimas" localSheetId="9">'Forma 7'!$J$108</definedName>
    <definedName name="VAS076_F_Kitiirenginiai1842NuotekuValymas" localSheetId="9">'Forma 7'!$K$108</definedName>
    <definedName name="VAS076_F_Kitiirenginiai1843NuotekuDumblo" localSheetId="9">'Forma 7'!$L$108</definedName>
    <definedName name="VAS076_F_Kitiirenginiai184IsViso" localSheetId="9">'Forma 7'!$I$108</definedName>
    <definedName name="VAS076_F_Kitiirenginiai185PavirsiniuNuoteku" localSheetId="9">'Forma 7'!$M$108</definedName>
    <definedName name="VAS076_F_Kitiirenginiai186KitosReguliuojamosios" localSheetId="9">'Forma 7'!$N$108</definedName>
    <definedName name="VAS076_F_Kitiirenginiai187KitosVeiklos" localSheetId="9">'Forma 7'!$Q$108</definedName>
    <definedName name="VAS076_F_Kitiirenginiai18Apskaitosveikla1" localSheetId="9">'Forma 7'!$O$108</definedName>
    <definedName name="VAS076_F_Kitiirenginiai18Kitareguliuoja1" localSheetId="9">'Forma 7'!$P$108</definedName>
    <definedName name="VAS076_F_Kitostransport61IS" localSheetId="9">'Forma 7'!$D$28</definedName>
    <definedName name="VAS076_F_Kitostransport631GeriamojoVandens" localSheetId="9">'Forma 7'!$F$28</definedName>
    <definedName name="VAS076_F_Kitostransport632GeriamojoVandens" localSheetId="9">'Forma 7'!$G$28</definedName>
    <definedName name="VAS076_F_Kitostransport633GeriamojoVandens" localSheetId="9">'Forma 7'!$H$28</definedName>
    <definedName name="VAS076_F_Kitostransport63IsViso" localSheetId="9">'Forma 7'!$E$28</definedName>
    <definedName name="VAS076_F_Kitostransport641NuotekuSurinkimas" localSheetId="9">'Forma 7'!$J$28</definedName>
    <definedName name="VAS076_F_Kitostransport642NuotekuValymas" localSheetId="9">'Forma 7'!$K$28</definedName>
    <definedName name="VAS076_F_Kitostransport643NuotekuDumblo" localSheetId="9">'Forma 7'!$L$28</definedName>
    <definedName name="VAS076_F_Kitostransport64IsViso" localSheetId="9">'Forma 7'!$I$28</definedName>
    <definedName name="VAS076_F_Kitostransport65PavirsiniuNuoteku" localSheetId="9">'Forma 7'!$M$28</definedName>
    <definedName name="VAS076_F_Kitostransport66KitosReguliuojamosios" localSheetId="9">'Forma 7'!$N$28</definedName>
    <definedName name="VAS076_F_Kitostransport67KitosVeiklos" localSheetId="9">'Forma 7'!$Q$28</definedName>
    <definedName name="VAS076_F_Kitostransport6Apskaitosveikla1" localSheetId="9">'Forma 7'!$O$28</definedName>
    <definedName name="VAS076_F_Kitostransport6Kitareguliuoja1" localSheetId="9">'Forma 7'!$P$28</definedName>
    <definedName name="VAS076_F_Kitostransport71IS" localSheetId="9">'Forma 7'!$D$51</definedName>
    <definedName name="VAS076_F_Kitostransport731GeriamojoVandens" localSheetId="9">'Forma 7'!$F$51</definedName>
    <definedName name="VAS076_F_Kitostransport732GeriamojoVandens" localSheetId="9">'Forma 7'!$G$51</definedName>
    <definedName name="VAS076_F_Kitostransport733GeriamojoVandens" localSheetId="9">'Forma 7'!$H$51</definedName>
    <definedName name="VAS076_F_Kitostransport73IsViso" localSheetId="9">'Forma 7'!$E$51</definedName>
    <definedName name="VAS076_F_Kitostransport741NuotekuSurinkimas" localSheetId="9">'Forma 7'!$J$51</definedName>
    <definedName name="VAS076_F_Kitostransport742NuotekuValymas" localSheetId="9">'Forma 7'!$K$51</definedName>
    <definedName name="VAS076_F_Kitostransport743NuotekuDumblo" localSheetId="9">'Forma 7'!$L$51</definedName>
    <definedName name="VAS076_F_Kitostransport74IsViso" localSheetId="9">'Forma 7'!$I$51</definedName>
    <definedName name="VAS076_F_Kitostransport75PavirsiniuNuoteku" localSheetId="9">'Forma 7'!$M$51</definedName>
    <definedName name="VAS076_F_Kitostransport76KitosReguliuojamosios" localSheetId="9">'Forma 7'!$N$51</definedName>
    <definedName name="VAS076_F_Kitostransport77KitosVeiklos" localSheetId="9">'Forma 7'!$Q$51</definedName>
    <definedName name="VAS076_F_Kitostransport7Apskaitosveikla1" localSheetId="9">'Forma 7'!$O$51</definedName>
    <definedName name="VAS076_F_Kitostransport7Kitareguliuoja1" localSheetId="9">'Forma 7'!$P$51</definedName>
    <definedName name="VAS076_F_Kitostransport81IS" localSheetId="9">'Forma 7'!$D$74</definedName>
    <definedName name="VAS076_F_Kitostransport831GeriamojoVandens" localSheetId="9">'Forma 7'!$F$74</definedName>
    <definedName name="VAS076_F_Kitostransport832GeriamojoVandens" localSheetId="9">'Forma 7'!$G$74</definedName>
    <definedName name="VAS076_F_Kitostransport833GeriamojoVandens" localSheetId="9">'Forma 7'!$H$74</definedName>
    <definedName name="VAS076_F_Kitostransport83IsViso" localSheetId="9">'Forma 7'!$E$74</definedName>
    <definedName name="VAS076_F_Kitostransport841NuotekuSurinkimas" localSheetId="9">'Forma 7'!$J$74</definedName>
    <definedName name="VAS076_F_Kitostransport842NuotekuValymas" localSheetId="9">'Forma 7'!$K$74</definedName>
    <definedName name="VAS076_F_Kitostransport843NuotekuDumblo" localSheetId="9">'Forma 7'!$L$74</definedName>
    <definedName name="VAS076_F_Kitostransport84IsViso" localSheetId="9">'Forma 7'!$I$74</definedName>
    <definedName name="VAS076_F_Kitostransport85PavirsiniuNuoteku" localSheetId="9">'Forma 7'!$M$74</definedName>
    <definedName name="VAS076_F_Kitostransport86KitosReguliuojamosios" localSheetId="9">'Forma 7'!$N$74</definedName>
    <definedName name="VAS076_F_Kitostransport87KitosVeiklos" localSheetId="9">'Forma 7'!$Q$74</definedName>
    <definedName name="VAS076_F_Kitostransport8Apskaitosveikla1" localSheetId="9">'Forma 7'!$O$74</definedName>
    <definedName name="VAS076_F_Kitostransport8Kitareguliuoja1" localSheetId="9">'Forma 7'!$P$74</definedName>
    <definedName name="VAS076_F_Kitostransport91IS" localSheetId="9">'Forma 7'!$D$113</definedName>
    <definedName name="VAS076_F_Kitostransport931GeriamojoVandens" localSheetId="9">'Forma 7'!$F$113</definedName>
    <definedName name="VAS076_F_Kitostransport932GeriamojoVandens" localSheetId="9">'Forma 7'!$G$113</definedName>
    <definedName name="VAS076_F_Kitostransport933GeriamojoVandens" localSheetId="9">'Forma 7'!$H$113</definedName>
    <definedName name="VAS076_F_Kitostransport93IsViso" localSheetId="9">'Forma 7'!$E$113</definedName>
    <definedName name="VAS076_F_Kitostransport941NuotekuSurinkimas" localSheetId="9">'Forma 7'!$J$113</definedName>
    <definedName name="VAS076_F_Kitostransport942NuotekuValymas" localSheetId="9">'Forma 7'!$K$113</definedName>
    <definedName name="VAS076_F_Kitostransport943NuotekuDumblo" localSheetId="9">'Forma 7'!$L$113</definedName>
    <definedName name="VAS076_F_Kitostransport94IsViso" localSheetId="9">'Forma 7'!$I$113</definedName>
    <definedName name="VAS076_F_Kitostransport95PavirsiniuNuoteku" localSheetId="9">'Forma 7'!$M$113</definedName>
    <definedName name="VAS076_F_Kitostransport96KitosReguliuojamosios" localSheetId="9">'Forma 7'!$N$113</definedName>
    <definedName name="VAS076_F_Kitostransport97KitosVeiklos" localSheetId="9">'Forma 7'!$Q$113</definedName>
    <definedName name="VAS076_F_Kitostransport9Apskaitosveikla1" localSheetId="9">'Forma 7'!$O$113</definedName>
    <definedName name="VAS076_F_Kitostransport9Kitareguliuoja1" localSheetId="9">'Forma 7'!$P$113</definedName>
    <definedName name="VAS076_F_Lengviejiautom61IS" localSheetId="9">'Forma 7'!$D$27</definedName>
    <definedName name="VAS076_F_Lengviejiautom631GeriamojoVandens" localSheetId="9">'Forma 7'!$F$27</definedName>
    <definedName name="VAS076_F_Lengviejiautom632GeriamojoVandens" localSheetId="9">'Forma 7'!$G$27</definedName>
    <definedName name="VAS076_F_Lengviejiautom633GeriamojoVandens" localSheetId="9">'Forma 7'!$H$27</definedName>
    <definedName name="VAS076_F_Lengviejiautom63IsViso" localSheetId="9">'Forma 7'!$E$27</definedName>
    <definedName name="VAS076_F_Lengviejiautom641NuotekuSurinkimas" localSheetId="9">'Forma 7'!$J$27</definedName>
    <definedName name="VAS076_F_Lengviejiautom642NuotekuValymas" localSheetId="9">'Forma 7'!$K$27</definedName>
    <definedName name="VAS076_F_Lengviejiautom643NuotekuDumblo" localSheetId="9">'Forma 7'!$L$27</definedName>
    <definedName name="VAS076_F_Lengviejiautom64IsViso" localSheetId="9">'Forma 7'!$I$27</definedName>
    <definedName name="VAS076_F_Lengviejiautom65PavirsiniuNuoteku" localSheetId="9">'Forma 7'!$M$27</definedName>
    <definedName name="VAS076_F_Lengviejiautom66KitosReguliuojamosios" localSheetId="9">'Forma 7'!$N$27</definedName>
    <definedName name="VAS076_F_Lengviejiautom67KitosVeiklos" localSheetId="9">'Forma 7'!$Q$27</definedName>
    <definedName name="VAS076_F_Lengviejiautom6Apskaitosveikla1" localSheetId="9">'Forma 7'!$O$27</definedName>
    <definedName name="VAS076_F_Lengviejiautom6Kitareguliuoja1" localSheetId="9">'Forma 7'!$P$27</definedName>
    <definedName name="VAS076_F_Lengviejiautom71IS" localSheetId="9">'Forma 7'!$D$50</definedName>
    <definedName name="VAS076_F_Lengviejiautom731GeriamojoVandens" localSheetId="9">'Forma 7'!$F$50</definedName>
    <definedName name="VAS076_F_Lengviejiautom732GeriamojoVandens" localSheetId="9">'Forma 7'!$G$50</definedName>
    <definedName name="VAS076_F_Lengviejiautom733GeriamojoVandens" localSheetId="9">'Forma 7'!$H$50</definedName>
    <definedName name="VAS076_F_Lengviejiautom73IsViso" localSheetId="9">'Forma 7'!$E$50</definedName>
    <definedName name="VAS076_F_Lengviejiautom741NuotekuSurinkimas" localSheetId="9">'Forma 7'!$J$50</definedName>
    <definedName name="VAS076_F_Lengviejiautom742NuotekuValymas" localSheetId="9">'Forma 7'!$K$50</definedName>
    <definedName name="VAS076_F_Lengviejiautom743NuotekuDumblo" localSheetId="9">'Forma 7'!$L$50</definedName>
    <definedName name="VAS076_F_Lengviejiautom74IsViso" localSheetId="9">'Forma 7'!$I$50</definedName>
    <definedName name="VAS076_F_Lengviejiautom75PavirsiniuNuoteku" localSheetId="9">'Forma 7'!$M$50</definedName>
    <definedName name="VAS076_F_Lengviejiautom76KitosReguliuojamosios" localSheetId="9">'Forma 7'!$N$50</definedName>
    <definedName name="VAS076_F_Lengviejiautom77KitosVeiklos" localSheetId="9">'Forma 7'!$Q$50</definedName>
    <definedName name="VAS076_F_Lengviejiautom7Apskaitosveikla1" localSheetId="9">'Forma 7'!$O$50</definedName>
    <definedName name="VAS076_F_Lengviejiautom7Kitareguliuoja1" localSheetId="9">'Forma 7'!$P$50</definedName>
    <definedName name="VAS076_F_Lengviejiautom81IS" localSheetId="9">'Forma 7'!$D$73</definedName>
    <definedName name="VAS076_F_Lengviejiautom831GeriamojoVandens" localSheetId="9">'Forma 7'!$F$73</definedName>
    <definedName name="VAS076_F_Lengviejiautom832GeriamojoVandens" localSheetId="9">'Forma 7'!$G$73</definedName>
    <definedName name="VAS076_F_Lengviejiautom833GeriamojoVandens" localSheetId="9">'Forma 7'!$H$73</definedName>
    <definedName name="VAS076_F_Lengviejiautom83IsViso" localSheetId="9">'Forma 7'!$E$73</definedName>
    <definedName name="VAS076_F_Lengviejiautom841NuotekuSurinkimas" localSheetId="9">'Forma 7'!$J$73</definedName>
    <definedName name="VAS076_F_Lengviejiautom842NuotekuValymas" localSheetId="9">'Forma 7'!$K$73</definedName>
    <definedName name="VAS076_F_Lengviejiautom843NuotekuDumblo" localSheetId="9">'Forma 7'!$L$73</definedName>
    <definedName name="VAS076_F_Lengviejiautom84IsViso" localSheetId="9">'Forma 7'!$I$73</definedName>
    <definedName name="VAS076_F_Lengviejiautom85PavirsiniuNuoteku" localSheetId="9">'Forma 7'!$M$73</definedName>
    <definedName name="VAS076_F_Lengviejiautom86KitosReguliuojamosios" localSheetId="9">'Forma 7'!$N$73</definedName>
    <definedName name="VAS076_F_Lengviejiautom87KitosVeiklos" localSheetId="9">'Forma 7'!$Q$73</definedName>
    <definedName name="VAS076_F_Lengviejiautom8Apskaitosveikla1" localSheetId="9">'Forma 7'!$O$73</definedName>
    <definedName name="VAS076_F_Lengviejiautom8Kitareguliuoja1" localSheetId="9">'Forma 7'!$P$73</definedName>
    <definedName name="VAS076_F_Lengviejiautom91IS" localSheetId="9">'Forma 7'!$D$112</definedName>
    <definedName name="VAS076_F_Lengviejiautom931GeriamojoVandens" localSheetId="9">'Forma 7'!$F$112</definedName>
    <definedName name="VAS076_F_Lengviejiautom932GeriamojoVandens" localSheetId="9">'Forma 7'!$G$112</definedName>
    <definedName name="VAS076_F_Lengviejiautom933GeriamojoVandens" localSheetId="9">'Forma 7'!$H$112</definedName>
    <definedName name="VAS076_F_Lengviejiautom93IsViso" localSheetId="9">'Forma 7'!$E$112</definedName>
    <definedName name="VAS076_F_Lengviejiautom941NuotekuSurinkimas" localSheetId="9">'Forma 7'!$J$112</definedName>
    <definedName name="VAS076_F_Lengviejiautom942NuotekuValymas" localSheetId="9">'Forma 7'!$K$112</definedName>
    <definedName name="VAS076_F_Lengviejiautom943NuotekuDumblo" localSheetId="9">'Forma 7'!$L$112</definedName>
    <definedName name="VAS076_F_Lengviejiautom94IsViso" localSheetId="9">'Forma 7'!$I$112</definedName>
    <definedName name="VAS076_F_Lengviejiautom95PavirsiniuNuoteku" localSheetId="9">'Forma 7'!$M$112</definedName>
    <definedName name="VAS076_F_Lengviejiautom96KitosReguliuojamosios" localSheetId="9">'Forma 7'!$N$112</definedName>
    <definedName name="VAS076_F_Lengviejiautom97KitosVeiklos" localSheetId="9">'Forma 7'!$Q$112</definedName>
    <definedName name="VAS076_F_Lengviejiautom9Apskaitosveikla1" localSheetId="9">'Forma 7'!$O$112</definedName>
    <definedName name="VAS076_F_Lengviejiautom9Kitareguliuoja1" localSheetId="9">'Forma 7'!$P$112</definedName>
    <definedName name="VAS076_F_Masinosiriranga61IS" localSheetId="9">'Forma 7'!$D$20</definedName>
    <definedName name="VAS076_F_Masinosiriranga631GeriamojoVandens" localSheetId="9">'Forma 7'!$F$20</definedName>
    <definedName name="VAS076_F_Masinosiriranga632GeriamojoVandens" localSheetId="9">'Forma 7'!$G$20</definedName>
    <definedName name="VAS076_F_Masinosiriranga633GeriamojoVandens" localSheetId="9">'Forma 7'!$H$20</definedName>
    <definedName name="VAS076_F_Masinosiriranga63IsViso" localSheetId="9">'Forma 7'!$E$20</definedName>
    <definedName name="VAS076_F_Masinosiriranga641NuotekuSurinkimas" localSheetId="9">'Forma 7'!$J$20</definedName>
    <definedName name="VAS076_F_Masinosiriranga642NuotekuValymas" localSheetId="9">'Forma 7'!$K$20</definedName>
    <definedName name="VAS076_F_Masinosiriranga643NuotekuDumblo" localSheetId="9">'Forma 7'!$L$20</definedName>
    <definedName name="VAS076_F_Masinosiriranga64IsViso" localSheetId="9">'Forma 7'!$I$20</definedName>
    <definedName name="VAS076_F_Masinosiriranga65PavirsiniuNuoteku" localSheetId="9">'Forma 7'!$M$20</definedName>
    <definedName name="VAS076_F_Masinosiriranga66KitosReguliuojamosios" localSheetId="9">'Forma 7'!$N$20</definedName>
    <definedName name="VAS076_F_Masinosiriranga67KitosVeiklos" localSheetId="9">'Forma 7'!$Q$20</definedName>
    <definedName name="VAS076_F_Masinosiriranga6Apskaitosveikla1" localSheetId="9">'Forma 7'!$O$20</definedName>
    <definedName name="VAS076_F_Masinosiriranga6Kitareguliuoja1" localSheetId="9">'Forma 7'!$P$20</definedName>
    <definedName name="VAS076_F_Masinosiriranga71IS" localSheetId="9">'Forma 7'!$D$43</definedName>
    <definedName name="VAS076_F_Masinosiriranga731GeriamojoVandens" localSheetId="9">'Forma 7'!$F$43</definedName>
    <definedName name="VAS076_F_Masinosiriranga732GeriamojoVandens" localSheetId="9">'Forma 7'!$G$43</definedName>
    <definedName name="VAS076_F_Masinosiriranga733GeriamojoVandens" localSheetId="9">'Forma 7'!$H$43</definedName>
    <definedName name="VAS076_F_Masinosiriranga73IsViso" localSheetId="9">'Forma 7'!$E$43</definedName>
    <definedName name="VAS076_F_Masinosiriranga741NuotekuSurinkimas" localSheetId="9">'Forma 7'!$J$43</definedName>
    <definedName name="VAS076_F_Masinosiriranga742NuotekuValymas" localSheetId="9">'Forma 7'!$K$43</definedName>
    <definedName name="VAS076_F_Masinosiriranga743NuotekuDumblo" localSheetId="9">'Forma 7'!$L$43</definedName>
    <definedName name="VAS076_F_Masinosiriranga74IsViso" localSheetId="9">'Forma 7'!$I$43</definedName>
    <definedName name="VAS076_F_Masinosiriranga75PavirsiniuNuoteku" localSheetId="9">'Forma 7'!$M$43</definedName>
    <definedName name="VAS076_F_Masinosiriranga76KitosReguliuojamosios" localSheetId="9">'Forma 7'!$N$43</definedName>
    <definedName name="VAS076_F_Masinosiriranga77KitosVeiklos" localSheetId="9">'Forma 7'!$Q$43</definedName>
    <definedName name="VAS076_F_Masinosiriranga7Apskaitosveikla1" localSheetId="9">'Forma 7'!$O$43</definedName>
    <definedName name="VAS076_F_Masinosiriranga7Kitareguliuoja1" localSheetId="9">'Forma 7'!$P$43</definedName>
    <definedName name="VAS076_F_Masinosiriranga81IS" localSheetId="9">'Forma 7'!$D$66</definedName>
    <definedName name="VAS076_F_Masinosiriranga831GeriamojoVandens" localSheetId="9">'Forma 7'!$F$66</definedName>
    <definedName name="VAS076_F_Masinosiriranga832GeriamojoVandens" localSheetId="9">'Forma 7'!$G$66</definedName>
    <definedName name="VAS076_F_Masinosiriranga833GeriamojoVandens" localSheetId="9">'Forma 7'!$H$66</definedName>
    <definedName name="VAS076_F_Masinosiriranga83IsViso" localSheetId="9">'Forma 7'!$E$66</definedName>
    <definedName name="VAS076_F_Masinosiriranga841NuotekuSurinkimas" localSheetId="9">'Forma 7'!$J$66</definedName>
    <definedName name="VAS076_F_Masinosiriranga842NuotekuValymas" localSheetId="9">'Forma 7'!$K$66</definedName>
    <definedName name="VAS076_F_Masinosiriranga843NuotekuDumblo" localSheetId="9">'Forma 7'!$L$66</definedName>
    <definedName name="VAS076_F_Masinosiriranga84IsViso" localSheetId="9">'Forma 7'!$I$66</definedName>
    <definedName name="VAS076_F_Masinosiriranga85PavirsiniuNuoteku" localSheetId="9">'Forma 7'!$M$66</definedName>
    <definedName name="VAS076_F_Masinosiriranga86KitosReguliuojamosios" localSheetId="9">'Forma 7'!$N$66</definedName>
    <definedName name="VAS076_F_Masinosiriranga87KitosVeiklos" localSheetId="9">'Forma 7'!$Q$66</definedName>
    <definedName name="VAS076_F_Masinosiriranga8Apskaitosveikla1" localSheetId="9">'Forma 7'!$O$66</definedName>
    <definedName name="VAS076_F_Masinosiriranga8Kitareguliuoja1" localSheetId="9">'Forma 7'!$P$66</definedName>
    <definedName name="VAS076_F_Masinosiriranga91IS" localSheetId="9">'Forma 7'!$D$106</definedName>
    <definedName name="VAS076_F_Masinosiriranga931GeriamojoVandens" localSheetId="9">'Forma 7'!$F$106</definedName>
    <definedName name="VAS076_F_Masinosiriranga932GeriamojoVandens" localSheetId="9">'Forma 7'!$G$106</definedName>
    <definedName name="VAS076_F_Masinosiriranga933GeriamojoVandens" localSheetId="9">'Forma 7'!$H$106</definedName>
    <definedName name="VAS076_F_Masinosiriranga93IsViso" localSheetId="9">'Forma 7'!$E$106</definedName>
    <definedName name="VAS076_F_Masinosiriranga941NuotekuSurinkimas" localSheetId="9">'Forma 7'!$J$106</definedName>
    <definedName name="VAS076_F_Masinosiriranga942NuotekuValymas" localSheetId="9">'Forma 7'!$K$106</definedName>
    <definedName name="VAS076_F_Masinosiriranga943NuotekuDumblo" localSheetId="9">'Forma 7'!$L$106</definedName>
    <definedName name="VAS076_F_Masinosiriranga94IsViso" localSheetId="9">'Forma 7'!$I$106</definedName>
    <definedName name="VAS076_F_Masinosiriranga95PavirsiniuNuoteku" localSheetId="9">'Forma 7'!$M$106</definedName>
    <definedName name="VAS076_F_Masinosiriranga96KitosReguliuojamosios" localSheetId="9">'Forma 7'!$N$106</definedName>
    <definedName name="VAS076_F_Masinosiriranga97KitosVeiklos" localSheetId="9">'Forma 7'!$Q$106</definedName>
    <definedName name="VAS076_F_Masinosiriranga9Apskaitosveikla1" localSheetId="9">'Forma 7'!$O$106</definedName>
    <definedName name="VAS076_F_Masinosiriranga9Kitareguliuoja1" localSheetId="9">'Forma 7'!$P$106</definedName>
    <definedName name="VAS076_F_Nematerialusis61IS" localSheetId="9">'Forma 7'!$D$11</definedName>
    <definedName name="VAS076_F_Nematerialusis631GeriamojoVandens" localSheetId="9">'Forma 7'!$F$11</definedName>
    <definedName name="VAS076_F_Nematerialusis632GeriamojoVandens" localSheetId="9">'Forma 7'!$G$11</definedName>
    <definedName name="VAS076_F_Nematerialusis633GeriamojoVandens" localSheetId="9">'Forma 7'!$H$11</definedName>
    <definedName name="VAS076_F_Nematerialusis63IsViso" localSheetId="9">'Forma 7'!$E$11</definedName>
    <definedName name="VAS076_F_Nematerialusis641NuotekuSurinkimas" localSheetId="9">'Forma 7'!$J$11</definedName>
    <definedName name="VAS076_F_Nematerialusis642NuotekuValymas" localSheetId="9">'Forma 7'!$K$11</definedName>
    <definedName name="VAS076_F_Nematerialusis643NuotekuDumblo" localSheetId="9">'Forma 7'!$L$11</definedName>
    <definedName name="VAS076_F_Nematerialusis64IsViso" localSheetId="9">'Forma 7'!$I$11</definedName>
    <definedName name="VAS076_F_Nematerialusis65PavirsiniuNuoteku" localSheetId="9">'Forma 7'!$M$11</definedName>
    <definedName name="VAS076_F_Nematerialusis66KitosReguliuojamosios" localSheetId="9">'Forma 7'!$N$11</definedName>
    <definedName name="VAS076_F_Nematerialusis67KitosVeiklos" localSheetId="9">'Forma 7'!$Q$11</definedName>
    <definedName name="VAS076_F_Nematerialusis6Apskaitosveikla1" localSheetId="9">'Forma 7'!$O$11</definedName>
    <definedName name="VAS076_F_Nematerialusis6Kitareguliuoja1" localSheetId="9">'Forma 7'!$P$11</definedName>
    <definedName name="VAS076_F_Nematerialusis71IS" localSheetId="9">'Forma 7'!$D$34</definedName>
    <definedName name="VAS076_F_Nematerialusis731GeriamojoVandens" localSheetId="9">'Forma 7'!$F$34</definedName>
    <definedName name="VAS076_F_Nematerialusis732GeriamojoVandens" localSheetId="9">'Forma 7'!$G$34</definedName>
    <definedName name="VAS076_F_Nematerialusis733GeriamojoVandens" localSheetId="9">'Forma 7'!$H$34</definedName>
    <definedName name="VAS076_F_Nematerialusis73IsViso" localSheetId="9">'Forma 7'!$E$34</definedName>
    <definedName name="VAS076_F_Nematerialusis741NuotekuSurinkimas" localSheetId="9">'Forma 7'!$J$34</definedName>
    <definedName name="VAS076_F_Nematerialusis742NuotekuValymas" localSheetId="9">'Forma 7'!$K$34</definedName>
    <definedName name="VAS076_F_Nematerialusis743NuotekuDumblo" localSheetId="9">'Forma 7'!$L$34</definedName>
    <definedName name="VAS076_F_Nematerialusis74IsViso" localSheetId="9">'Forma 7'!$I$34</definedName>
    <definedName name="VAS076_F_Nematerialusis75PavirsiniuNuoteku" localSheetId="9">'Forma 7'!$M$34</definedName>
    <definedName name="VAS076_F_Nematerialusis76KitosReguliuojamosios" localSheetId="9">'Forma 7'!$N$34</definedName>
    <definedName name="VAS076_F_Nematerialusis77KitosVeiklos" localSheetId="9">'Forma 7'!$Q$34</definedName>
    <definedName name="VAS076_F_Nematerialusis7Apskaitosveikla1" localSheetId="9">'Forma 7'!$O$34</definedName>
    <definedName name="VAS076_F_Nematerialusis7Kitareguliuoja1" localSheetId="9">'Forma 7'!$P$34</definedName>
    <definedName name="VAS076_F_Nematerialusis81IS" localSheetId="9">'Forma 7'!$D$57</definedName>
    <definedName name="VAS076_F_Nematerialusis831GeriamojoVandens" localSheetId="9">'Forma 7'!$F$57</definedName>
    <definedName name="VAS076_F_Nematerialusis832GeriamojoVandens" localSheetId="9">'Forma 7'!$G$57</definedName>
    <definedName name="VAS076_F_Nematerialusis833GeriamojoVandens" localSheetId="9">'Forma 7'!$H$57</definedName>
    <definedName name="VAS076_F_Nematerialusis83IsViso" localSheetId="9">'Forma 7'!$E$57</definedName>
    <definedName name="VAS076_F_Nematerialusis841NuotekuSurinkimas" localSheetId="9">'Forma 7'!$J$57</definedName>
    <definedName name="VAS076_F_Nematerialusis842NuotekuValymas" localSheetId="9">'Forma 7'!$K$57</definedName>
    <definedName name="VAS076_F_Nematerialusis843NuotekuDumblo" localSheetId="9">'Forma 7'!$L$57</definedName>
    <definedName name="VAS076_F_Nematerialusis84IsViso" localSheetId="9">'Forma 7'!$I$57</definedName>
    <definedName name="VAS076_F_Nematerialusis85PavirsiniuNuoteku" localSheetId="9">'Forma 7'!$M$57</definedName>
    <definedName name="VAS076_F_Nematerialusis86KitosReguliuojamosios" localSheetId="9">'Forma 7'!$N$57</definedName>
    <definedName name="VAS076_F_Nematerialusis87KitosVeiklos" localSheetId="9">'Forma 7'!$Q$57</definedName>
    <definedName name="VAS076_F_Nematerialusis8Apskaitosveikla1" localSheetId="9">'Forma 7'!$O$57</definedName>
    <definedName name="VAS076_F_Nematerialusis8Kitareguliuoja1" localSheetId="9">'Forma 7'!$P$57</definedName>
    <definedName name="VAS076_F_Nematerialusis91IS" localSheetId="9">'Forma 7'!$D$97</definedName>
    <definedName name="VAS076_F_Nematerialusis931GeriamojoVandens" localSheetId="9">'Forma 7'!$F$97</definedName>
    <definedName name="VAS076_F_Nematerialusis932GeriamojoVandens" localSheetId="9">'Forma 7'!$G$97</definedName>
    <definedName name="VAS076_F_Nematerialusis933GeriamojoVandens" localSheetId="9">'Forma 7'!$H$97</definedName>
    <definedName name="VAS076_F_Nematerialusis93IsViso" localSheetId="9">'Forma 7'!$E$97</definedName>
    <definedName name="VAS076_F_Nematerialusis941NuotekuSurinkimas" localSheetId="9">'Forma 7'!$J$97</definedName>
    <definedName name="VAS076_F_Nematerialusis942NuotekuValymas" localSheetId="9">'Forma 7'!$K$97</definedName>
    <definedName name="VAS076_F_Nematerialusis943NuotekuDumblo" localSheetId="9">'Forma 7'!$L$97</definedName>
    <definedName name="VAS076_F_Nematerialusis94IsViso" localSheetId="9">'Forma 7'!$I$97</definedName>
    <definedName name="VAS076_F_Nematerialusis95PavirsiniuNuoteku" localSheetId="9">'Forma 7'!$M$97</definedName>
    <definedName name="VAS076_F_Nematerialusis96KitosReguliuojamosios" localSheetId="9">'Forma 7'!$N$97</definedName>
    <definedName name="VAS076_F_Nematerialusis97KitosVeiklos" localSheetId="9">'Forma 7'!$Q$97</definedName>
    <definedName name="VAS076_F_Nematerialusis9Apskaitosveikla1" localSheetId="9">'Forma 7'!$O$97</definedName>
    <definedName name="VAS076_F_Nematerialusis9Kitareguliuoja1" localSheetId="9">'Forma 7'!$P$97</definedName>
    <definedName name="VAS076_F_Netiesiogiaipa31IS" localSheetId="9">'Forma 7'!$D$56</definedName>
    <definedName name="VAS076_F_Netiesiogiaipa331GeriamojoVandens" localSheetId="9">'Forma 7'!$F$56</definedName>
    <definedName name="VAS076_F_Netiesiogiaipa332GeriamojoVandens" localSheetId="9">'Forma 7'!$G$56</definedName>
    <definedName name="VAS076_F_Netiesiogiaipa333GeriamojoVandens" localSheetId="9">'Forma 7'!$H$56</definedName>
    <definedName name="VAS076_F_Netiesiogiaipa33IsViso" localSheetId="9">'Forma 7'!$E$56</definedName>
    <definedName name="VAS076_F_Netiesiogiaipa341NuotekuSurinkimas" localSheetId="9">'Forma 7'!$J$56</definedName>
    <definedName name="VAS076_F_Netiesiogiaipa342NuotekuValymas" localSheetId="9">'Forma 7'!$K$56</definedName>
    <definedName name="VAS076_F_Netiesiogiaipa343NuotekuDumblo" localSheetId="9">'Forma 7'!$L$56</definedName>
    <definedName name="VAS076_F_Netiesiogiaipa34IsViso" localSheetId="9">'Forma 7'!$I$56</definedName>
    <definedName name="VAS076_F_Netiesiogiaipa35PavirsiniuNuoteku" localSheetId="9">'Forma 7'!$M$56</definedName>
    <definedName name="VAS076_F_Netiesiogiaipa36KitosReguliuojamosios" localSheetId="9">'Forma 7'!$N$56</definedName>
    <definedName name="VAS076_F_Netiesiogiaipa37KitosVeiklos" localSheetId="9">'Forma 7'!$Q$56</definedName>
    <definedName name="VAS076_F_Netiesiogiaipa3Apskaitosveikla1" localSheetId="9">'Forma 7'!$O$56</definedName>
    <definedName name="VAS076_F_Netiesiogiaipa3Kitareguliuoja1" localSheetId="9">'Forma 7'!$P$56</definedName>
    <definedName name="VAS076_F_Nuotekuirdumbl51IS" localSheetId="9">'Forma 7'!$D$22</definedName>
    <definedName name="VAS076_F_Nuotekuirdumbl531GeriamojoVandens" localSheetId="9">'Forma 7'!$F$22</definedName>
    <definedName name="VAS076_F_Nuotekuirdumbl532GeriamojoVandens" localSheetId="9">'Forma 7'!$G$22</definedName>
    <definedName name="VAS076_F_Nuotekuirdumbl533GeriamojoVandens" localSheetId="9">'Forma 7'!$H$22</definedName>
    <definedName name="VAS076_F_Nuotekuirdumbl53IsViso" localSheetId="9">'Forma 7'!$E$22</definedName>
    <definedName name="VAS076_F_Nuotekuirdumbl541NuotekuSurinkimas" localSheetId="9">'Forma 7'!$J$22</definedName>
    <definedName name="VAS076_F_Nuotekuirdumbl542NuotekuValymas" localSheetId="9">'Forma 7'!$K$22</definedName>
    <definedName name="VAS076_F_Nuotekuirdumbl543NuotekuDumblo" localSheetId="9">'Forma 7'!$L$22</definedName>
    <definedName name="VAS076_F_Nuotekuirdumbl54IsViso" localSheetId="9">'Forma 7'!$I$22</definedName>
    <definedName name="VAS076_F_Nuotekuirdumbl55PavirsiniuNuoteku" localSheetId="9">'Forma 7'!$M$22</definedName>
    <definedName name="VAS076_F_Nuotekuirdumbl56KitosReguliuojamosios" localSheetId="9">'Forma 7'!$N$22</definedName>
    <definedName name="VAS076_F_Nuotekuirdumbl57KitosVeiklos" localSheetId="9">'Forma 7'!$Q$22</definedName>
    <definedName name="VAS076_F_Nuotekuirdumbl5Apskaitosveikla1" localSheetId="9">'Forma 7'!$O$22</definedName>
    <definedName name="VAS076_F_Nuotekuirdumbl5Kitareguliuoja1" localSheetId="9">'Forma 7'!$P$22</definedName>
    <definedName name="VAS076_F_Nuotekuirdumbl61IS" localSheetId="9">'Forma 7'!$D$45</definedName>
    <definedName name="VAS076_F_Nuotekuirdumbl631GeriamojoVandens" localSheetId="9">'Forma 7'!$F$45</definedName>
    <definedName name="VAS076_F_Nuotekuirdumbl632GeriamojoVandens" localSheetId="9">'Forma 7'!$G$45</definedName>
    <definedName name="VAS076_F_Nuotekuirdumbl633GeriamojoVandens" localSheetId="9">'Forma 7'!$H$45</definedName>
    <definedName name="VAS076_F_Nuotekuirdumbl63IsViso" localSheetId="9">'Forma 7'!$E$45</definedName>
    <definedName name="VAS076_F_Nuotekuirdumbl641NuotekuSurinkimas" localSheetId="9">'Forma 7'!$J$45</definedName>
    <definedName name="VAS076_F_Nuotekuirdumbl642NuotekuValymas" localSheetId="9">'Forma 7'!$K$45</definedName>
    <definedName name="VAS076_F_Nuotekuirdumbl643NuotekuDumblo" localSheetId="9">'Forma 7'!$L$45</definedName>
    <definedName name="VAS076_F_Nuotekuirdumbl64IsViso" localSheetId="9">'Forma 7'!$I$45</definedName>
    <definedName name="VAS076_F_Nuotekuirdumbl65PavirsiniuNuoteku" localSheetId="9">'Forma 7'!$M$45</definedName>
    <definedName name="VAS076_F_Nuotekuirdumbl66KitosReguliuojamosios" localSheetId="9">'Forma 7'!$N$45</definedName>
    <definedName name="VAS076_F_Nuotekuirdumbl67KitosVeiklos" localSheetId="9">'Forma 7'!$Q$45</definedName>
    <definedName name="VAS076_F_Nuotekuirdumbl6Apskaitosveikla1" localSheetId="9">'Forma 7'!$O$45</definedName>
    <definedName name="VAS076_F_Nuotekuirdumbl6Kitareguliuoja1" localSheetId="9">'Forma 7'!$P$45</definedName>
    <definedName name="VAS076_F_Nuotekuirdumbl71IS" localSheetId="9">'Forma 7'!$D$68</definedName>
    <definedName name="VAS076_F_Nuotekuirdumbl731GeriamojoVandens" localSheetId="9">'Forma 7'!$F$68</definedName>
    <definedName name="VAS076_F_Nuotekuirdumbl732GeriamojoVandens" localSheetId="9">'Forma 7'!$G$68</definedName>
    <definedName name="VAS076_F_Nuotekuirdumbl733GeriamojoVandens" localSheetId="9">'Forma 7'!$H$68</definedName>
    <definedName name="VAS076_F_Nuotekuirdumbl73IsViso" localSheetId="9">'Forma 7'!$E$68</definedName>
    <definedName name="VAS076_F_Nuotekuirdumbl741NuotekuSurinkimas" localSheetId="9">'Forma 7'!$J$68</definedName>
    <definedName name="VAS076_F_Nuotekuirdumbl742NuotekuValymas" localSheetId="9">'Forma 7'!$K$68</definedName>
    <definedName name="VAS076_F_Nuotekuirdumbl743NuotekuDumblo" localSheetId="9">'Forma 7'!$L$68</definedName>
    <definedName name="VAS076_F_Nuotekuirdumbl74IsViso" localSheetId="9">'Forma 7'!$I$68</definedName>
    <definedName name="VAS076_F_Nuotekuirdumbl75PavirsiniuNuoteku" localSheetId="9">'Forma 7'!$M$68</definedName>
    <definedName name="VAS076_F_Nuotekuirdumbl76KitosReguliuojamosios" localSheetId="9">'Forma 7'!$N$68</definedName>
    <definedName name="VAS076_F_Nuotekuirdumbl77KitosVeiklos" localSheetId="9">'Forma 7'!$Q$68</definedName>
    <definedName name="VAS076_F_Nuotekuirdumbl7Apskaitosveikla1" localSheetId="9">'Forma 7'!$O$68</definedName>
    <definedName name="VAS076_F_Nuotekuirdumbl7Kitareguliuoja1" localSheetId="9">'Forma 7'!$P$68</definedName>
    <definedName name="VAS076_F_Paskirstomasil21IS" localSheetId="9">'Forma 7'!$D$10</definedName>
    <definedName name="VAS076_F_Paskirstomasil231GeriamojoVandens" localSheetId="9">'Forma 7'!$F$10</definedName>
    <definedName name="VAS076_F_Paskirstomasil232GeriamojoVandens" localSheetId="9">'Forma 7'!$G$10</definedName>
    <definedName name="VAS076_F_Paskirstomasil233GeriamojoVandens" localSheetId="9">'Forma 7'!$H$10</definedName>
    <definedName name="VAS076_F_Paskirstomasil23IsViso" localSheetId="9">'Forma 7'!$E$10</definedName>
    <definedName name="VAS076_F_Paskirstomasil241NuotekuSurinkimas" localSheetId="9">'Forma 7'!$J$10</definedName>
    <definedName name="VAS076_F_Paskirstomasil242NuotekuValymas" localSheetId="9">'Forma 7'!$K$10</definedName>
    <definedName name="VAS076_F_Paskirstomasil243NuotekuDumblo" localSheetId="9">'Forma 7'!$L$10</definedName>
    <definedName name="VAS076_F_Paskirstomasil24IsViso" localSheetId="9">'Forma 7'!$I$10</definedName>
    <definedName name="VAS076_F_Paskirstomasil25PavirsiniuNuoteku" localSheetId="9">'Forma 7'!$M$10</definedName>
    <definedName name="VAS076_F_Paskirstomasil26KitosReguliuojamosios" localSheetId="9">'Forma 7'!$N$10</definedName>
    <definedName name="VAS076_F_Paskirstomasil27KitosVeiklos" localSheetId="9">'Forma 7'!$Q$10</definedName>
    <definedName name="VAS076_F_Paskirstomasil2Apskaitosveikla1" localSheetId="9">'Forma 7'!$O$10</definedName>
    <definedName name="VAS076_F_Paskirstomasil2Kitareguliuoja1" localSheetId="9">'Forma 7'!$P$10</definedName>
    <definedName name="VAS076_F_Pastataiadmini61IS" localSheetId="9">'Forma 7'!$D$16</definedName>
    <definedName name="VAS076_F_Pastataiadmini631GeriamojoVandens" localSheetId="9">'Forma 7'!$F$16</definedName>
    <definedName name="VAS076_F_Pastataiadmini632GeriamojoVandens" localSheetId="9">'Forma 7'!$G$16</definedName>
    <definedName name="VAS076_F_Pastataiadmini633GeriamojoVandens" localSheetId="9">'Forma 7'!$H$16</definedName>
    <definedName name="VAS076_F_Pastataiadmini63IsViso" localSheetId="9">'Forma 7'!$E$16</definedName>
    <definedName name="VAS076_F_Pastataiadmini641NuotekuSurinkimas" localSheetId="9">'Forma 7'!$J$16</definedName>
    <definedName name="VAS076_F_Pastataiadmini642NuotekuValymas" localSheetId="9">'Forma 7'!$K$16</definedName>
    <definedName name="VAS076_F_Pastataiadmini643NuotekuDumblo" localSheetId="9">'Forma 7'!$L$16</definedName>
    <definedName name="VAS076_F_Pastataiadmini64IsViso" localSheetId="9">'Forma 7'!$I$16</definedName>
    <definedName name="VAS076_F_Pastataiadmini65PavirsiniuNuoteku" localSheetId="9">'Forma 7'!$M$16</definedName>
    <definedName name="VAS076_F_Pastataiadmini66KitosReguliuojamosios" localSheetId="9">'Forma 7'!$N$16</definedName>
    <definedName name="VAS076_F_Pastataiadmini67KitosVeiklos" localSheetId="9">'Forma 7'!$Q$16</definedName>
    <definedName name="VAS076_F_Pastataiadmini6Apskaitosveikla1" localSheetId="9">'Forma 7'!$O$16</definedName>
    <definedName name="VAS076_F_Pastataiadmini6Kitareguliuoja1" localSheetId="9">'Forma 7'!$P$16</definedName>
    <definedName name="VAS076_F_Pastataiadmini71IS" localSheetId="9">'Forma 7'!$D$39</definedName>
    <definedName name="VAS076_F_Pastataiadmini731GeriamojoVandens" localSheetId="9">'Forma 7'!$F$39</definedName>
    <definedName name="VAS076_F_Pastataiadmini732GeriamojoVandens" localSheetId="9">'Forma 7'!$G$39</definedName>
    <definedName name="VAS076_F_Pastataiadmini733GeriamojoVandens" localSheetId="9">'Forma 7'!$H$39</definedName>
    <definedName name="VAS076_F_Pastataiadmini73IsViso" localSheetId="9">'Forma 7'!$E$39</definedName>
    <definedName name="VAS076_F_Pastataiadmini741NuotekuSurinkimas" localSheetId="9">'Forma 7'!$J$39</definedName>
    <definedName name="VAS076_F_Pastataiadmini742NuotekuValymas" localSheetId="9">'Forma 7'!$K$39</definedName>
    <definedName name="VAS076_F_Pastataiadmini743NuotekuDumblo" localSheetId="9">'Forma 7'!$L$39</definedName>
    <definedName name="VAS076_F_Pastataiadmini74IsViso" localSheetId="9">'Forma 7'!$I$39</definedName>
    <definedName name="VAS076_F_Pastataiadmini75PavirsiniuNuoteku" localSheetId="9">'Forma 7'!$M$39</definedName>
    <definedName name="VAS076_F_Pastataiadmini76KitosReguliuojamosios" localSheetId="9">'Forma 7'!$N$39</definedName>
    <definedName name="VAS076_F_Pastataiadmini77KitosVeiklos" localSheetId="9">'Forma 7'!$Q$39</definedName>
    <definedName name="VAS076_F_Pastataiadmini7Apskaitosveikla1" localSheetId="9">'Forma 7'!$O$39</definedName>
    <definedName name="VAS076_F_Pastataiadmini7Kitareguliuoja1" localSheetId="9">'Forma 7'!$P$39</definedName>
    <definedName name="VAS076_F_Pastataiadmini81IS" localSheetId="9">'Forma 7'!$D$62</definedName>
    <definedName name="VAS076_F_Pastataiadmini831GeriamojoVandens" localSheetId="9">'Forma 7'!$F$62</definedName>
    <definedName name="VAS076_F_Pastataiadmini832GeriamojoVandens" localSheetId="9">'Forma 7'!$G$62</definedName>
    <definedName name="VAS076_F_Pastataiadmini833GeriamojoVandens" localSheetId="9">'Forma 7'!$H$62</definedName>
    <definedName name="VAS076_F_Pastataiadmini83IsViso" localSheetId="9">'Forma 7'!$E$62</definedName>
    <definedName name="VAS076_F_Pastataiadmini841NuotekuSurinkimas" localSheetId="9">'Forma 7'!$J$62</definedName>
    <definedName name="VAS076_F_Pastataiadmini842NuotekuValymas" localSheetId="9">'Forma 7'!$K$62</definedName>
    <definedName name="VAS076_F_Pastataiadmini843NuotekuDumblo" localSheetId="9">'Forma 7'!$L$62</definedName>
    <definedName name="VAS076_F_Pastataiadmini84IsViso" localSheetId="9">'Forma 7'!$I$62</definedName>
    <definedName name="VAS076_F_Pastataiadmini85PavirsiniuNuoteku" localSheetId="9">'Forma 7'!$M$62</definedName>
    <definedName name="VAS076_F_Pastataiadmini86KitosReguliuojamosios" localSheetId="9">'Forma 7'!$N$62</definedName>
    <definedName name="VAS076_F_Pastataiadmini87KitosVeiklos" localSheetId="9">'Forma 7'!$Q$62</definedName>
    <definedName name="VAS076_F_Pastataiadmini8Apskaitosveikla1" localSheetId="9">'Forma 7'!$O$62</definedName>
    <definedName name="VAS076_F_Pastataiadmini8Kitareguliuoja1" localSheetId="9">'Forma 7'!$P$62</definedName>
    <definedName name="VAS076_F_Pastataiadmini91IS" localSheetId="9">'Forma 7'!$D$102</definedName>
    <definedName name="VAS076_F_Pastataiadmini931GeriamojoVandens" localSheetId="9">'Forma 7'!$F$102</definedName>
    <definedName name="VAS076_F_Pastataiadmini932GeriamojoVandens" localSheetId="9">'Forma 7'!$G$102</definedName>
    <definedName name="VAS076_F_Pastataiadmini933GeriamojoVandens" localSheetId="9">'Forma 7'!$H$102</definedName>
    <definedName name="VAS076_F_Pastataiadmini93IsViso" localSheetId="9">'Forma 7'!$E$102</definedName>
    <definedName name="VAS076_F_Pastataiadmini941NuotekuSurinkimas" localSheetId="9">'Forma 7'!$J$102</definedName>
    <definedName name="VAS076_F_Pastataiadmini942NuotekuValymas" localSheetId="9">'Forma 7'!$K$102</definedName>
    <definedName name="VAS076_F_Pastataiadmini943NuotekuDumblo" localSheetId="9">'Forma 7'!$L$102</definedName>
    <definedName name="VAS076_F_Pastataiadmini94IsViso" localSheetId="9">'Forma 7'!$I$102</definedName>
    <definedName name="VAS076_F_Pastataiadmini95PavirsiniuNuoteku" localSheetId="9">'Forma 7'!$M$102</definedName>
    <definedName name="VAS076_F_Pastataiadmini96KitosReguliuojamosios" localSheetId="9">'Forma 7'!$N$102</definedName>
    <definedName name="VAS076_F_Pastataiadmini97KitosVeiklos" localSheetId="9">'Forma 7'!$Q$102</definedName>
    <definedName name="VAS076_F_Pastataiadmini9Apskaitosveikla1" localSheetId="9">'Forma 7'!$O$102</definedName>
    <definedName name="VAS076_F_Pastataiadmini9Kitareguliuoja1" localSheetId="9">'Forma 7'!$P$102</definedName>
    <definedName name="VAS076_F_Pastataiirstat61IS" localSheetId="9">'Forma 7'!$D$15</definedName>
    <definedName name="VAS076_F_Pastataiirstat631GeriamojoVandens" localSheetId="9">'Forma 7'!$F$15</definedName>
    <definedName name="VAS076_F_Pastataiirstat632GeriamojoVandens" localSheetId="9">'Forma 7'!$G$15</definedName>
    <definedName name="VAS076_F_Pastataiirstat633GeriamojoVandens" localSheetId="9">'Forma 7'!$H$15</definedName>
    <definedName name="VAS076_F_Pastataiirstat63IsViso" localSheetId="9">'Forma 7'!$E$15</definedName>
    <definedName name="VAS076_F_Pastataiirstat641NuotekuSurinkimas" localSheetId="9">'Forma 7'!$J$15</definedName>
    <definedName name="VAS076_F_Pastataiirstat642NuotekuValymas" localSheetId="9">'Forma 7'!$K$15</definedName>
    <definedName name="VAS076_F_Pastataiirstat643NuotekuDumblo" localSheetId="9">'Forma 7'!$L$15</definedName>
    <definedName name="VAS076_F_Pastataiirstat64IsViso" localSheetId="9">'Forma 7'!$I$15</definedName>
    <definedName name="VAS076_F_Pastataiirstat65PavirsiniuNuoteku" localSheetId="9">'Forma 7'!$M$15</definedName>
    <definedName name="VAS076_F_Pastataiirstat66KitosReguliuojamosios" localSheetId="9">'Forma 7'!$N$15</definedName>
    <definedName name="VAS076_F_Pastataiirstat67KitosVeiklos" localSheetId="9">'Forma 7'!$Q$15</definedName>
    <definedName name="VAS076_F_Pastataiirstat6Apskaitosveikla1" localSheetId="9">'Forma 7'!$O$15</definedName>
    <definedName name="VAS076_F_Pastataiirstat6Kitareguliuoja1" localSheetId="9">'Forma 7'!$P$15</definedName>
    <definedName name="VAS076_F_Pastataiirstat71IS" localSheetId="9">'Forma 7'!$D$38</definedName>
    <definedName name="VAS076_F_Pastataiirstat731GeriamojoVandens" localSheetId="9">'Forma 7'!$F$38</definedName>
    <definedName name="VAS076_F_Pastataiirstat732GeriamojoVandens" localSheetId="9">'Forma 7'!$G$38</definedName>
    <definedName name="VAS076_F_Pastataiirstat733GeriamojoVandens" localSheetId="9">'Forma 7'!$H$38</definedName>
    <definedName name="VAS076_F_Pastataiirstat73IsViso" localSheetId="9">'Forma 7'!$E$38</definedName>
    <definedName name="VAS076_F_Pastataiirstat741NuotekuSurinkimas" localSheetId="9">'Forma 7'!$J$38</definedName>
    <definedName name="VAS076_F_Pastataiirstat742NuotekuValymas" localSheetId="9">'Forma 7'!$K$38</definedName>
    <definedName name="VAS076_F_Pastataiirstat743NuotekuDumblo" localSheetId="9">'Forma 7'!$L$38</definedName>
    <definedName name="VAS076_F_Pastataiirstat74IsViso" localSheetId="9">'Forma 7'!$I$38</definedName>
    <definedName name="VAS076_F_Pastataiirstat75PavirsiniuNuoteku" localSheetId="9">'Forma 7'!$M$38</definedName>
    <definedName name="VAS076_F_Pastataiirstat76KitosReguliuojamosios" localSheetId="9">'Forma 7'!$N$38</definedName>
    <definedName name="VAS076_F_Pastataiirstat77KitosVeiklos" localSheetId="9">'Forma 7'!$Q$38</definedName>
    <definedName name="VAS076_F_Pastataiirstat7Apskaitosveikla1" localSheetId="9">'Forma 7'!$O$38</definedName>
    <definedName name="VAS076_F_Pastataiirstat7Kitareguliuoja1" localSheetId="9">'Forma 7'!$P$38</definedName>
    <definedName name="VAS076_F_Pastataiirstat81IS" localSheetId="9">'Forma 7'!$D$61</definedName>
    <definedName name="VAS076_F_Pastataiirstat831GeriamojoVandens" localSheetId="9">'Forma 7'!$F$61</definedName>
    <definedName name="VAS076_F_Pastataiirstat832GeriamojoVandens" localSheetId="9">'Forma 7'!$G$61</definedName>
    <definedName name="VAS076_F_Pastataiirstat833GeriamojoVandens" localSheetId="9">'Forma 7'!$H$61</definedName>
    <definedName name="VAS076_F_Pastataiirstat83IsViso" localSheetId="9">'Forma 7'!$E$61</definedName>
    <definedName name="VAS076_F_Pastataiirstat841NuotekuSurinkimas" localSheetId="9">'Forma 7'!$J$61</definedName>
    <definedName name="VAS076_F_Pastataiirstat842NuotekuValymas" localSheetId="9">'Forma 7'!$K$61</definedName>
    <definedName name="VAS076_F_Pastataiirstat843NuotekuDumblo" localSheetId="9">'Forma 7'!$L$61</definedName>
    <definedName name="VAS076_F_Pastataiirstat84IsViso" localSheetId="9">'Forma 7'!$I$61</definedName>
    <definedName name="VAS076_F_Pastataiirstat85PavirsiniuNuoteku" localSheetId="9">'Forma 7'!$M$61</definedName>
    <definedName name="VAS076_F_Pastataiirstat86KitosReguliuojamosios" localSheetId="9">'Forma 7'!$N$61</definedName>
    <definedName name="VAS076_F_Pastataiirstat87KitosVeiklos" localSheetId="9">'Forma 7'!$Q$61</definedName>
    <definedName name="VAS076_F_Pastataiirstat8Apskaitosveikla1" localSheetId="9">'Forma 7'!$O$61</definedName>
    <definedName name="VAS076_F_Pastataiirstat8Kitareguliuoja1" localSheetId="9">'Forma 7'!$P$61</definedName>
    <definedName name="VAS076_F_Pastataiirstat91IS" localSheetId="9">'Forma 7'!$D$101</definedName>
    <definedName name="VAS076_F_Pastataiirstat931GeriamojoVandens" localSheetId="9">'Forma 7'!$F$101</definedName>
    <definedName name="VAS076_F_Pastataiirstat932GeriamojoVandens" localSheetId="9">'Forma 7'!$G$101</definedName>
    <definedName name="VAS076_F_Pastataiirstat933GeriamojoVandens" localSheetId="9">'Forma 7'!$H$101</definedName>
    <definedName name="VAS076_F_Pastataiirstat93IsViso" localSheetId="9">'Forma 7'!$E$101</definedName>
    <definedName name="VAS076_F_Pastataiirstat941NuotekuSurinkimas" localSheetId="9">'Forma 7'!$J$101</definedName>
    <definedName name="VAS076_F_Pastataiirstat942NuotekuValymas" localSheetId="9">'Forma 7'!$K$101</definedName>
    <definedName name="VAS076_F_Pastataiirstat943NuotekuDumblo" localSheetId="9">'Forma 7'!$L$101</definedName>
    <definedName name="VAS076_F_Pastataiirstat94IsViso" localSheetId="9">'Forma 7'!$I$101</definedName>
    <definedName name="VAS076_F_Pastataiirstat95PavirsiniuNuoteku" localSheetId="9">'Forma 7'!$M$101</definedName>
    <definedName name="VAS076_F_Pastataiirstat96KitosReguliuojamosios" localSheetId="9">'Forma 7'!$N$101</definedName>
    <definedName name="VAS076_F_Pastataiirstat97KitosVeiklos" localSheetId="9">'Forma 7'!$Q$101</definedName>
    <definedName name="VAS076_F_Pastataiirstat9Apskaitosveikla1" localSheetId="9">'Forma 7'!$O$101</definedName>
    <definedName name="VAS076_F_Pastataiirstat9Kitareguliuoja1" localSheetId="9">'Forma 7'!$P$101</definedName>
    <definedName name="VAS076_F_Specprogramine61IS" localSheetId="9">'Forma 7'!$D$13</definedName>
    <definedName name="VAS076_F_Specprogramine631GeriamojoVandens" localSheetId="9">'Forma 7'!$F$13</definedName>
    <definedName name="VAS076_F_Specprogramine632GeriamojoVandens" localSheetId="9">'Forma 7'!$G$13</definedName>
    <definedName name="VAS076_F_Specprogramine633GeriamojoVandens" localSheetId="9">'Forma 7'!$H$13</definedName>
    <definedName name="VAS076_F_Specprogramine63IsViso" localSheetId="9">'Forma 7'!$E$13</definedName>
    <definedName name="VAS076_F_Specprogramine641NuotekuSurinkimas" localSheetId="9">'Forma 7'!$J$13</definedName>
    <definedName name="VAS076_F_Specprogramine642NuotekuValymas" localSheetId="9">'Forma 7'!$K$13</definedName>
    <definedName name="VAS076_F_Specprogramine643NuotekuDumblo" localSheetId="9">'Forma 7'!$L$13</definedName>
    <definedName name="VAS076_F_Specprogramine64IsViso" localSheetId="9">'Forma 7'!$I$13</definedName>
    <definedName name="VAS076_F_Specprogramine65PavirsiniuNuoteku" localSheetId="9">'Forma 7'!$M$13</definedName>
    <definedName name="VAS076_F_Specprogramine66KitosReguliuojamosios" localSheetId="9">'Forma 7'!$N$13</definedName>
    <definedName name="VAS076_F_Specprogramine67KitosVeiklos" localSheetId="9">'Forma 7'!$Q$13</definedName>
    <definedName name="VAS076_F_Specprogramine6Apskaitosveikla1" localSheetId="9">'Forma 7'!$O$13</definedName>
    <definedName name="VAS076_F_Specprogramine6Kitareguliuoja1" localSheetId="9">'Forma 7'!$P$13</definedName>
    <definedName name="VAS076_F_Specprogramine71IS" localSheetId="9">'Forma 7'!$D$36</definedName>
    <definedName name="VAS076_F_Specprogramine731GeriamojoVandens" localSheetId="9">'Forma 7'!$F$36</definedName>
    <definedName name="VAS076_F_Specprogramine732GeriamojoVandens" localSheetId="9">'Forma 7'!$G$36</definedName>
    <definedName name="VAS076_F_Specprogramine733GeriamojoVandens" localSheetId="9">'Forma 7'!$H$36</definedName>
    <definedName name="VAS076_F_Specprogramine73IsViso" localSheetId="9">'Forma 7'!$E$36</definedName>
    <definedName name="VAS076_F_Specprogramine741NuotekuSurinkimas" localSheetId="9">'Forma 7'!$J$36</definedName>
    <definedName name="VAS076_F_Specprogramine742NuotekuValymas" localSheetId="9">'Forma 7'!$K$36</definedName>
    <definedName name="VAS076_F_Specprogramine743NuotekuDumblo" localSheetId="9">'Forma 7'!$L$36</definedName>
    <definedName name="VAS076_F_Specprogramine74IsViso" localSheetId="9">'Forma 7'!$I$36</definedName>
    <definedName name="VAS076_F_Specprogramine75PavirsiniuNuoteku" localSheetId="9">'Forma 7'!$M$36</definedName>
    <definedName name="VAS076_F_Specprogramine76KitosReguliuojamosios" localSheetId="9">'Forma 7'!$N$36</definedName>
    <definedName name="VAS076_F_Specprogramine77KitosVeiklos" localSheetId="9">'Forma 7'!$Q$36</definedName>
    <definedName name="VAS076_F_Specprogramine7Apskaitosveikla1" localSheetId="9">'Forma 7'!$O$36</definedName>
    <definedName name="VAS076_F_Specprogramine7Kitareguliuoja1" localSheetId="9">'Forma 7'!$P$36</definedName>
    <definedName name="VAS076_F_Specprogramine81IS" localSheetId="9">'Forma 7'!$D$59</definedName>
    <definedName name="VAS076_F_Specprogramine831GeriamojoVandens" localSheetId="9">'Forma 7'!$F$59</definedName>
    <definedName name="VAS076_F_Specprogramine832GeriamojoVandens" localSheetId="9">'Forma 7'!$G$59</definedName>
    <definedName name="VAS076_F_Specprogramine833GeriamojoVandens" localSheetId="9">'Forma 7'!$H$59</definedName>
    <definedName name="VAS076_F_Specprogramine83IsViso" localSheetId="9">'Forma 7'!$E$59</definedName>
    <definedName name="VAS076_F_Specprogramine841NuotekuSurinkimas" localSheetId="9">'Forma 7'!$J$59</definedName>
    <definedName name="VAS076_F_Specprogramine842NuotekuValymas" localSheetId="9">'Forma 7'!$K$59</definedName>
    <definedName name="VAS076_F_Specprogramine843NuotekuDumblo" localSheetId="9">'Forma 7'!$L$59</definedName>
    <definedName name="VAS076_F_Specprogramine84IsViso" localSheetId="9">'Forma 7'!$I$59</definedName>
    <definedName name="VAS076_F_Specprogramine85PavirsiniuNuoteku" localSheetId="9">'Forma 7'!$M$59</definedName>
    <definedName name="VAS076_F_Specprogramine86KitosReguliuojamosios" localSheetId="9">'Forma 7'!$N$59</definedName>
    <definedName name="VAS076_F_Specprogramine87KitosVeiklos" localSheetId="9">'Forma 7'!$Q$59</definedName>
    <definedName name="VAS076_F_Specprogramine8Apskaitosveikla1" localSheetId="9">'Forma 7'!$O$59</definedName>
    <definedName name="VAS076_F_Specprogramine8Kitareguliuoja1" localSheetId="9">'Forma 7'!$P$59</definedName>
    <definedName name="VAS076_F_Specprogramine91IS" localSheetId="9">'Forma 7'!$D$99</definedName>
    <definedName name="VAS076_F_Specprogramine931GeriamojoVandens" localSheetId="9">'Forma 7'!$F$99</definedName>
    <definedName name="VAS076_F_Specprogramine932GeriamojoVandens" localSheetId="9">'Forma 7'!$G$99</definedName>
    <definedName name="VAS076_F_Specprogramine933GeriamojoVandens" localSheetId="9">'Forma 7'!$H$99</definedName>
    <definedName name="VAS076_F_Specprogramine93IsViso" localSheetId="9">'Forma 7'!$E$99</definedName>
    <definedName name="VAS076_F_Specprogramine941NuotekuSurinkimas" localSheetId="9">'Forma 7'!$J$99</definedName>
    <definedName name="VAS076_F_Specprogramine942NuotekuValymas" localSheetId="9">'Forma 7'!$K$99</definedName>
    <definedName name="VAS076_F_Specprogramine943NuotekuDumblo" localSheetId="9">'Forma 7'!$L$99</definedName>
    <definedName name="VAS076_F_Specprogramine94IsViso" localSheetId="9">'Forma 7'!$I$99</definedName>
    <definedName name="VAS076_F_Specprogramine95PavirsiniuNuoteku" localSheetId="9">'Forma 7'!$M$99</definedName>
    <definedName name="VAS076_F_Specprogramine96KitosReguliuojamosios" localSheetId="9">'Forma 7'!$N$99</definedName>
    <definedName name="VAS076_F_Specprogramine97KitosVeiklos" localSheetId="9">'Forma 7'!$Q$99</definedName>
    <definedName name="VAS076_F_Specprogramine9Apskaitosveikla1" localSheetId="9">'Forma 7'!$O$99</definedName>
    <definedName name="VAS076_F_Specprogramine9Kitareguliuoja1" localSheetId="9">'Forma 7'!$P$99</definedName>
    <definedName name="VAS076_F_Standartinepro61IS" localSheetId="9">'Forma 7'!$D$12</definedName>
    <definedName name="VAS076_F_Standartinepro631GeriamojoVandens" localSheetId="9">'Forma 7'!$F$12</definedName>
    <definedName name="VAS076_F_Standartinepro632GeriamojoVandens" localSheetId="9">'Forma 7'!$G$12</definedName>
    <definedName name="VAS076_F_Standartinepro633GeriamojoVandens" localSheetId="9">'Forma 7'!$H$12</definedName>
    <definedName name="VAS076_F_Standartinepro63IsViso" localSheetId="9">'Forma 7'!$E$12</definedName>
    <definedName name="VAS076_F_Standartinepro641NuotekuSurinkimas" localSheetId="9">'Forma 7'!$J$12</definedName>
    <definedName name="VAS076_F_Standartinepro642NuotekuValymas" localSheetId="9">'Forma 7'!$K$12</definedName>
    <definedName name="VAS076_F_Standartinepro643NuotekuDumblo" localSheetId="9">'Forma 7'!$L$12</definedName>
    <definedName name="VAS076_F_Standartinepro64IsViso" localSheetId="9">'Forma 7'!$I$12</definedName>
    <definedName name="VAS076_F_Standartinepro65PavirsiniuNuoteku" localSheetId="9">'Forma 7'!$M$12</definedName>
    <definedName name="VAS076_F_Standartinepro66KitosReguliuojamosios" localSheetId="9">'Forma 7'!$N$12</definedName>
    <definedName name="VAS076_F_Standartinepro67KitosVeiklos" localSheetId="9">'Forma 7'!$Q$12</definedName>
    <definedName name="VAS076_F_Standartinepro6Apskaitosveikla1" localSheetId="9">'Forma 7'!$O$12</definedName>
    <definedName name="VAS076_F_Standartinepro6Kitareguliuoja1" localSheetId="9">'Forma 7'!$P$12</definedName>
    <definedName name="VAS076_F_Standartinepro71IS" localSheetId="9">'Forma 7'!$D$35</definedName>
    <definedName name="VAS076_F_Standartinepro731GeriamojoVandens" localSheetId="9">'Forma 7'!$F$35</definedName>
    <definedName name="VAS076_F_Standartinepro732GeriamojoVandens" localSheetId="9">'Forma 7'!$G$35</definedName>
    <definedName name="VAS076_F_Standartinepro733GeriamojoVandens" localSheetId="9">'Forma 7'!$H$35</definedName>
    <definedName name="VAS076_F_Standartinepro73IsViso" localSheetId="9">'Forma 7'!$E$35</definedName>
    <definedName name="VAS076_F_Standartinepro741NuotekuSurinkimas" localSheetId="9">'Forma 7'!$J$35</definedName>
    <definedName name="VAS076_F_Standartinepro742NuotekuValymas" localSheetId="9">'Forma 7'!$K$35</definedName>
    <definedName name="VAS076_F_Standartinepro743NuotekuDumblo" localSheetId="9">'Forma 7'!$L$35</definedName>
    <definedName name="VAS076_F_Standartinepro74IsViso" localSheetId="9">'Forma 7'!$I$35</definedName>
    <definedName name="VAS076_F_Standartinepro75PavirsiniuNuoteku" localSheetId="9">'Forma 7'!$M$35</definedName>
    <definedName name="VAS076_F_Standartinepro76KitosReguliuojamosios" localSheetId="9">'Forma 7'!$N$35</definedName>
    <definedName name="VAS076_F_Standartinepro77KitosVeiklos" localSheetId="9">'Forma 7'!$Q$35</definedName>
    <definedName name="VAS076_F_Standartinepro7Apskaitosveikla1" localSheetId="9">'Forma 7'!$O$35</definedName>
    <definedName name="VAS076_F_Standartinepro7Kitareguliuoja1" localSheetId="9">'Forma 7'!$P$35</definedName>
    <definedName name="VAS076_F_Standartinepro81IS" localSheetId="9">'Forma 7'!$D$58</definedName>
    <definedName name="VAS076_F_Standartinepro831GeriamojoVandens" localSheetId="9">'Forma 7'!$F$58</definedName>
    <definedName name="VAS076_F_Standartinepro832GeriamojoVandens" localSheetId="9">'Forma 7'!$G$58</definedName>
    <definedName name="VAS076_F_Standartinepro833GeriamojoVandens" localSheetId="9">'Forma 7'!$H$58</definedName>
    <definedName name="VAS076_F_Standartinepro83IsViso" localSheetId="9">'Forma 7'!$E$58</definedName>
    <definedName name="VAS076_F_Standartinepro841NuotekuSurinkimas" localSheetId="9">'Forma 7'!$J$58</definedName>
    <definedName name="VAS076_F_Standartinepro842NuotekuValymas" localSheetId="9">'Forma 7'!$K$58</definedName>
    <definedName name="VAS076_F_Standartinepro843NuotekuDumblo" localSheetId="9">'Forma 7'!$L$58</definedName>
    <definedName name="VAS076_F_Standartinepro84IsViso" localSheetId="9">'Forma 7'!$I$58</definedName>
    <definedName name="VAS076_F_Standartinepro85PavirsiniuNuoteku" localSheetId="9">'Forma 7'!$M$58</definedName>
    <definedName name="VAS076_F_Standartinepro86KitosReguliuojamosios" localSheetId="9">'Forma 7'!$N$58</definedName>
    <definedName name="VAS076_F_Standartinepro87KitosVeiklos" localSheetId="9">'Forma 7'!$Q$58</definedName>
    <definedName name="VAS076_F_Standartinepro8Apskaitosveikla1" localSheetId="9">'Forma 7'!$O$58</definedName>
    <definedName name="VAS076_F_Standartinepro8Kitareguliuoja1" localSheetId="9">'Forma 7'!$P$58</definedName>
    <definedName name="VAS076_F_Standartinepro91IS" localSheetId="9">'Forma 7'!$D$98</definedName>
    <definedName name="VAS076_F_Standartinepro931GeriamojoVandens" localSheetId="9">'Forma 7'!$F$98</definedName>
    <definedName name="VAS076_F_Standartinepro932GeriamojoVandens" localSheetId="9">'Forma 7'!$G$98</definedName>
    <definedName name="VAS076_F_Standartinepro933GeriamojoVandens" localSheetId="9">'Forma 7'!$H$98</definedName>
    <definedName name="VAS076_F_Standartinepro93IsViso" localSheetId="9">'Forma 7'!$E$98</definedName>
    <definedName name="VAS076_F_Standartinepro941NuotekuSurinkimas" localSheetId="9">'Forma 7'!$J$98</definedName>
    <definedName name="VAS076_F_Standartinepro942NuotekuValymas" localSheetId="9">'Forma 7'!$K$98</definedName>
    <definedName name="VAS076_F_Standartinepro943NuotekuDumblo" localSheetId="9">'Forma 7'!$L$98</definedName>
    <definedName name="VAS076_F_Standartinepro94IsViso" localSheetId="9">'Forma 7'!$I$98</definedName>
    <definedName name="VAS076_F_Standartinepro95PavirsiniuNuoteku" localSheetId="9">'Forma 7'!$M$98</definedName>
    <definedName name="VAS076_F_Standartinepro96KitosReguliuojamosios" localSheetId="9">'Forma 7'!$N$98</definedName>
    <definedName name="VAS076_F_Standartinepro97KitosVeiklos" localSheetId="9">'Forma 7'!$Q$98</definedName>
    <definedName name="VAS076_F_Standartinepro9Apskaitosveikla1" localSheetId="9">'Forma 7'!$O$98</definedName>
    <definedName name="VAS076_F_Standartinepro9Kitareguliuoja1" localSheetId="9">'Forma 7'!$P$98</definedName>
    <definedName name="VAS076_F_Tiesiogiaipask21IS" localSheetId="9">'Forma 7'!$D$33</definedName>
    <definedName name="VAS076_F_Tiesiogiaipask231GeriamojoVandens" localSheetId="9">'Forma 7'!$F$33</definedName>
    <definedName name="VAS076_F_Tiesiogiaipask232GeriamojoVandens" localSheetId="9">'Forma 7'!$G$33</definedName>
    <definedName name="VAS076_F_Tiesiogiaipask233GeriamojoVandens" localSheetId="9">'Forma 7'!$H$33</definedName>
    <definedName name="VAS076_F_Tiesiogiaipask23IsViso" localSheetId="9">'Forma 7'!$E$33</definedName>
    <definedName name="VAS076_F_Tiesiogiaipask241NuotekuSurinkimas" localSheetId="9">'Forma 7'!$J$33</definedName>
    <definedName name="VAS076_F_Tiesiogiaipask242NuotekuValymas" localSheetId="9">'Forma 7'!$K$33</definedName>
    <definedName name="VAS076_F_Tiesiogiaipask243NuotekuDumblo" localSheetId="9">'Forma 7'!$L$33</definedName>
    <definedName name="VAS076_F_Tiesiogiaipask24IsViso" localSheetId="9">'Forma 7'!$I$33</definedName>
    <definedName name="VAS076_F_Tiesiogiaipask25PavirsiniuNuoteku" localSheetId="9">'Forma 7'!$M$33</definedName>
    <definedName name="VAS076_F_Tiesiogiaipask26KitosReguliuojamosios" localSheetId="9">'Forma 7'!$N$33</definedName>
    <definedName name="VAS076_F_Tiesiogiaipask27KitosVeiklos" localSheetId="9">'Forma 7'!$Q$33</definedName>
    <definedName name="VAS076_F_Tiesiogiaipask2Apskaitosveikla1" localSheetId="9">'Forma 7'!$O$33</definedName>
    <definedName name="VAS076_F_Tiesiogiaipask2Kitareguliuoja1" localSheetId="9">'Forma 7'!$P$33</definedName>
    <definedName name="VAS076_F_Transportoprie61IS" localSheetId="9">'Forma 7'!$D$26</definedName>
    <definedName name="VAS076_F_Transportoprie631GeriamojoVandens" localSheetId="9">'Forma 7'!$F$26</definedName>
    <definedName name="VAS076_F_Transportoprie632GeriamojoVandens" localSheetId="9">'Forma 7'!$G$26</definedName>
    <definedName name="VAS076_F_Transportoprie633GeriamojoVandens" localSheetId="9">'Forma 7'!$H$26</definedName>
    <definedName name="VAS076_F_Transportoprie63IsViso" localSheetId="9">'Forma 7'!$E$26</definedName>
    <definedName name="VAS076_F_Transportoprie641NuotekuSurinkimas" localSheetId="9">'Forma 7'!$J$26</definedName>
    <definedName name="VAS076_F_Transportoprie642NuotekuValymas" localSheetId="9">'Forma 7'!$K$26</definedName>
    <definedName name="VAS076_F_Transportoprie643NuotekuDumblo" localSheetId="9">'Forma 7'!$L$26</definedName>
    <definedName name="VAS076_F_Transportoprie64IsViso" localSheetId="9">'Forma 7'!$I$26</definedName>
    <definedName name="VAS076_F_Transportoprie65PavirsiniuNuoteku" localSheetId="9">'Forma 7'!$M$26</definedName>
    <definedName name="VAS076_F_Transportoprie66KitosReguliuojamosios" localSheetId="9">'Forma 7'!$N$26</definedName>
    <definedName name="VAS076_F_Transportoprie67KitosVeiklos" localSheetId="9">'Forma 7'!$Q$26</definedName>
    <definedName name="VAS076_F_Transportoprie6Apskaitosveikla1" localSheetId="9">'Forma 7'!$O$26</definedName>
    <definedName name="VAS076_F_Transportoprie6Kitareguliuoja1" localSheetId="9">'Forma 7'!$P$26</definedName>
    <definedName name="VAS076_F_Transportoprie71IS" localSheetId="9">'Forma 7'!$D$49</definedName>
    <definedName name="VAS076_F_Transportoprie731GeriamojoVandens" localSheetId="9">'Forma 7'!$F$49</definedName>
    <definedName name="VAS076_F_Transportoprie732GeriamojoVandens" localSheetId="9">'Forma 7'!$G$49</definedName>
    <definedName name="VAS076_F_Transportoprie733GeriamojoVandens" localSheetId="9">'Forma 7'!$H$49</definedName>
    <definedName name="VAS076_F_Transportoprie73IsViso" localSheetId="9">'Forma 7'!$E$49</definedName>
    <definedName name="VAS076_F_Transportoprie741NuotekuSurinkimas" localSheetId="9">'Forma 7'!$J$49</definedName>
    <definedName name="VAS076_F_Transportoprie742NuotekuValymas" localSheetId="9">'Forma 7'!$K$49</definedName>
    <definedName name="VAS076_F_Transportoprie743NuotekuDumblo" localSheetId="9">'Forma 7'!$L$49</definedName>
    <definedName name="VAS076_F_Transportoprie74IsViso" localSheetId="9">'Forma 7'!$I$49</definedName>
    <definedName name="VAS076_F_Transportoprie75PavirsiniuNuoteku" localSheetId="9">'Forma 7'!$M$49</definedName>
    <definedName name="VAS076_F_Transportoprie76KitosReguliuojamosios" localSheetId="9">'Forma 7'!$N$49</definedName>
    <definedName name="VAS076_F_Transportoprie77KitosVeiklos" localSheetId="9">'Forma 7'!$Q$49</definedName>
    <definedName name="VAS076_F_Transportoprie7Apskaitosveikla1" localSheetId="9">'Forma 7'!$O$49</definedName>
    <definedName name="VAS076_F_Transportoprie7Kitareguliuoja1" localSheetId="9">'Forma 7'!$P$49</definedName>
    <definedName name="VAS076_F_Transportoprie81IS" localSheetId="9">'Forma 7'!$D$72</definedName>
    <definedName name="VAS076_F_Transportoprie831GeriamojoVandens" localSheetId="9">'Forma 7'!$F$72</definedName>
    <definedName name="VAS076_F_Transportoprie832GeriamojoVandens" localSheetId="9">'Forma 7'!$G$72</definedName>
    <definedName name="VAS076_F_Transportoprie833GeriamojoVandens" localSheetId="9">'Forma 7'!$H$72</definedName>
    <definedName name="VAS076_F_Transportoprie83IsViso" localSheetId="9">'Forma 7'!$E$72</definedName>
    <definedName name="VAS076_F_Transportoprie841NuotekuSurinkimas" localSheetId="9">'Forma 7'!$J$72</definedName>
    <definedName name="VAS076_F_Transportoprie842NuotekuValymas" localSheetId="9">'Forma 7'!$K$72</definedName>
    <definedName name="VAS076_F_Transportoprie843NuotekuDumblo" localSheetId="9">'Forma 7'!$L$72</definedName>
    <definedName name="VAS076_F_Transportoprie84IsViso" localSheetId="9">'Forma 7'!$I$72</definedName>
    <definedName name="VAS076_F_Transportoprie85PavirsiniuNuoteku" localSheetId="9">'Forma 7'!$M$72</definedName>
    <definedName name="VAS076_F_Transportoprie86KitosReguliuojamosios" localSheetId="9">'Forma 7'!$N$72</definedName>
    <definedName name="VAS076_F_Transportoprie87KitosVeiklos" localSheetId="9">'Forma 7'!$Q$72</definedName>
    <definedName name="VAS076_F_Transportoprie8Apskaitosveikla1" localSheetId="9">'Forma 7'!$O$72</definedName>
    <definedName name="VAS076_F_Transportoprie8Kitareguliuoja1" localSheetId="9">'Forma 7'!$P$72</definedName>
    <definedName name="VAS076_F_Transportoprie91IS" localSheetId="9">'Forma 7'!$D$111</definedName>
    <definedName name="VAS076_F_Transportoprie931GeriamojoVandens" localSheetId="9">'Forma 7'!$F$111</definedName>
    <definedName name="VAS076_F_Transportoprie932GeriamojoVandens" localSheetId="9">'Forma 7'!$G$111</definedName>
    <definedName name="VAS076_F_Transportoprie933GeriamojoVandens" localSheetId="9">'Forma 7'!$H$111</definedName>
    <definedName name="VAS076_F_Transportoprie93IsViso" localSheetId="9">'Forma 7'!$E$111</definedName>
    <definedName name="VAS076_F_Transportoprie941NuotekuSurinkimas" localSheetId="9">'Forma 7'!$J$111</definedName>
    <definedName name="VAS076_F_Transportoprie942NuotekuValymas" localSheetId="9">'Forma 7'!$K$111</definedName>
    <definedName name="VAS076_F_Transportoprie943NuotekuDumblo" localSheetId="9">'Forma 7'!$L$111</definedName>
    <definedName name="VAS076_F_Transportoprie94IsViso" localSheetId="9">'Forma 7'!$I$111</definedName>
    <definedName name="VAS076_F_Transportoprie95PavirsiniuNuoteku" localSheetId="9">'Forma 7'!$M$111</definedName>
    <definedName name="VAS076_F_Transportoprie96KitosReguliuojamosios" localSheetId="9">'Forma 7'!$N$111</definedName>
    <definedName name="VAS076_F_Transportoprie97KitosVeiklos" localSheetId="9">'Forma 7'!$Q$111</definedName>
    <definedName name="VAS076_F_Transportoprie9Apskaitosveikla1" localSheetId="9">'Forma 7'!$O$111</definedName>
    <definedName name="VAS076_F_Transportoprie9Kitareguliuoja1" localSheetId="9">'Forma 7'!$P$111</definedName>
    <definedName name="VAS076_F_Vamzdynai61IS" localSheetId="9">'Forma 7'!$D$18</definedName>
    <definedName name="VAS076_F_Vamzdynai631GeriamojoVandens" localSheetId="9">'Forma 7'!$F$18</definedName>
    <definedName name="VAS076_F_Vamzdynai632GeriamojoVandens" localSheetId="9">'Forma 7'!$G$18</definedName>
    <definedName name="VAS076_F_Vamzdynai633GeriamojoVandens" localSheetId="9">'Forma 7'!$H$18</definedName>
    <definedName name="VAS076_F_Vamzdynai63IsViso" localSheetId="9">'Forma 7'!$E$18</definedName>
    <definedName name="VAS076_F_Vamzdynai641NuotekuSurinkimas" localSheetId="9">'Forma 7'!$J$18</definedName>
    <definedName name="VAS076_F_Vamzdynai642NuotekuValymas" localSheetId="9">'Forma 7'!$K$18</definedName>
    <definedName name="VAS076_F_Vamzdynai643NuotekuDumblo" localSheetId="9">'Forma 7'!$L$18</definedName>
    <definedName name="VAS076_F_Vamzdynai64IsViso" localSheetId="9">'Forma 7'!$I$18</definedName>
    <definedName name="VAS076_F_Vamzdynai65PavirsiniuNuoteku" localSheetId="9">'Forma 7'!$M$18</definedName>
    <definedName name="VAS076_F_Vamzdynai66KitosReguliuojamosios" localSheetId="9">'Forma 7'!$N$18</definedName>
    <definedName name="VAS076_F_Vamzdynai67KitosVeiklos" localSheetId="9">'Forma 7'!$Q$18</definedName>
    <definedName name="VAS076_F_Vamzdynai6Apskaitosveikla1" localSheetId="9">'Forma 7'!$O$18</definedName>
    <definedName name="VAS076_F_Vamzdynai6Kitareguliuoja1" localSheetId="9">'Forma 7'!$P$18</definedName>
    <definedName name="VAS076_F_Vamzdynai71IS" localSheetId="9">'Forma 7'!$D$41</definedName>
    <definedName name="VAS076_F_Vamzdynai731GeriamojoVandens" localSheetId="9">'Forma 7'!$F$41</definedName>
    <definedName name="VAS076_F_Vamzdynai732GeriamojoVandens" localSheetId="9">'Forma 7'!$G$41</definedName>
    <definedName name="VAS076_F_Vamzdynai733GeriamojoVandens" localSheetId="9">'Forma 7'!$H$41</definedName>
    <definedName name="VAS076_F_Vamzdynai73IsViso" localSheetId="9">'Forma 7'!$E$41</definedName>
    <definedName name="VAS076_F_Vamzdynai741NuotekuSurinkimas" localSheetId="9">'Forma 7'!$J$41</definedName>
    <definedName name="VAS076_F_Vamzdynai742NuotekuValymas" localSheetId="9">'Forma 7'!$K$41</definedName>
    <definedName name="VAS076_F_Vamzdynai743NuotekuDumblo" localSheetId="9">'Forma 7'!$L$41</definedName>
    <definedName name="VAS076_F_Vamzdynai74IsViso" localSheetId="9">'Forma 7'!$I$41</definedName>
    <definedName name="VAS076_F_Vamzdynai75PavirsiniuNuoteku" localSheetId="9">'Forma 7'!$M$41</definedName>
    <definedName name="VAS076_F_Vamzdynai76KitosReguliuojamosios" localSheetId="9">'Forma 7'!$N$41</definedName>
    <definedName name="VAS076_F_Vamzdynai77KitosVeiklos" localSheetId="9">'Forma 7'!$Q$41</definedName>
    <definedName name="VAS076_F_Vamzdynai7Apskaitosveikla1" localSheetId="9">'Forma 7'!$O$41</definedName>
    <definedName name="VAS076_F_Vamzdynai7Kitareguliuoja1" localSheetId="9">'Forma 7'!$P$41</definedName>
    <definedName name="VAS076_F_Vamzdynai81IS" localSheetId="9">'Forma 7'!$D$64</definedName>
    <definedName name="VAS076_F_Vamzdynai831GeriamojoVandens" localSheetId="9">'Forma 7'!$F$64</definedName>
    <definedName name="VAS076_F_Vamzdynai832GeriamojoVandens" localSheetId="9">'Forma 7'!$G$64</definedName>
    <definedName name="VAS076_F_Vamzdynai833GeriamojoVandens" localSheetId="9">'Forma 7'!$H$64</definedName>
    <definedName name="VAS076_F_Vamzdynai83IsViso" localSheetId="9">'Forma 7'!$E$64</definedName>
    <definedName name="VAS076_F_Vamzdynai841NuotekuSurinkimas" localSheetId="9">'Forma 7'!$J$64</definedName>
    <definedName name="VAS076_F_Vamzdynai842NuotekuValymas" localSheetId="9">'Forma 7'!$K$64</definedName>
    <definedName name="VAS076_F_Vamzdynai843NuotekuDumblo" localSheetId="9">'Forma 7'!$L$64</definedName>
    <definedName name="VAS076_F_Vamzdynai84IsViso" localSheetId="9">'Forma 7'!$I$64</definedName>
    <definedName name="VAS076_F_Vamzdynai85PavirsiniuNuoteku" localSheetId="9">'Forma 7'!$M$64</definedName>
    <definedName name="VAS076_F_Vamzdynai86KitosReguliuojamosios" localSheetId="9">'Forma 7'!$N$64</definedName>
    <definedName name="VAS076_F_Vamzdynai87KitosVeiklos" localSheetId="9">'Forma 7'!$Q$64</definedName>
    <definedName name="VAS076_F_Vamzdynai8Apskaitosveikla1" localSheetId="9">'Forma 7'!$O$64</definedName>
    <definedName name="VAS076_F_Vamzdynai8Kitareguliuoja1" localSheetId="9">'Forma 7'!$P$64</definedName>
    <definedName name="VAS076_F_Vamzdynai91IS" localSheetId="9">'Forma 7'!$D$104</definedName>
    <definedName name="VAS076_F_Vamzdynai931GeriamojoVandens" localSheetId="9">'Forma 7'!$F$104</definedName>
    <definedName name="VAS076_F_Vamzdynai932GeriamojoVandens" localSheetId="9">'Forma 7'!$G$104</definedName>
    <definedName name="VAS076_F_Vamzdynai933GeriamojoVandens" localSheetId="9">'Forma 7'!$H$104</definedName>
    <definedName name="VAS076_F_Vamzdynai93IsViso" localSheetId="9">'Forma 7'!$E$104</definedName>
    <definedName name="VAS076_F_Vamzdynai941NuotekuSurinkimas" localSheetId="9">'Forma 7'!$J$104</definedName>
    <definedName name="VAS076_F_Vamzdynai942NuotekuValymas" localSheetId="9">'Forma 7'!$K$104</definedName>
    <definedName name="VAS076_F_Vamzdynai943NuotekuDumblo" localSheetId="9">'Forma 7'!$L$104</definedName>
    <definedName name="VAS076_F_Vamzdynai94IsViso" localSheetId="9">'Forma 7'!$I$104</definedName>
    <definedName name="VAS076_F_Vamzdynai95PavirsiniuNuoteku" localSheetId="9">'Forma 7'!$M$104</definedName>
    <definedName name="VAS076_F_Vamzdynai96KitosReguliuojamosios" localSheetId="9">'Forma 7'!$N$104</definedName>
    <definedName name="VAS076_F_Vamzdynai97KitosVeiklos" localSheetId="9">'Forma 7'!$Q$104</definedName>
    <definedName name="VAS076_F_Vamzdynai9Apskaitosveikla1" localSheetId="9">'Forma 7'!$O$104</definedName>
    <definedName name="VAS076_F_Vamzdynai9Kitareguliuoja1" localSheetId="9">'Forma 7'!$P$104</definedName>
    <definedName name="VAS076_F_Vandenssiurbli51IS" localSheetId="9">'Forma 7'!$D$21</definedName>
    <definedName name="VAS076_F_Vandenssiurbli531GeriamojoVandens" localSheetId="9">'Forma 7'!$F$21</definedName>
    <definedName name="VAS076_F_Vandenssiurbli532GeriamojoVandens" localSheetId="9">'Forma 7'!$G$21</definedName>
    <definedName name="VAS076_F_Vandenssiurbli533GeriamojoVandens" localSheetId="9">'Forma 7'!$H$21</definedName>
    <definedName name="VAS076_F_Vandenssiurbli53IsViso" localSheetId="9">'Forma 7'!$E$21</definedName>
    <definedName name="VAS076_F_Vandenssiurbli541NuotekuSurinkimas" localSheetId="9">'Forma 7'!$J$21</definedName>
    <definedName name="VAS076_F_Vandenssiurbli542NuotekuValymas" localSheetId="9">'Forma 7'!$K$21</definedName>
    <definedName name="VAS076_F_Vandenssiurbli543NuotekuDumblo" localSheetId="9">'Forma 7'!$L$21</definedName>
    <definedName name="VAS076_F_Vandenssiurbli54IsViso" localSheetId="9">'Forma 7'!$I$21</definedName>
    <definedName name="VAS076_F_Vandenssiurbli55PavirsiniuNuoteku" localSheetId="9">'Forma 7'!$M$21</definedName>
    <definedName name="VAS076_F_Vandenssiurbli56KitosReguliuojamosios" localSheetId="9">'Forma 7'!$N$21</definedName>
    <definedName name="VAS076_F_Vandenssiurbli57KitosVeiklos" localSheetId="9">'Forma 7'!$Q$21</definedName>
    <definedName name="VAS076_F_Vandenssiurbli5Apskaitosveikla1" localSheetId="9">'Forma 7'!$O$21</definedName>
    <definedName name="VAS076_F_Vandenssiurbli5Kitareguliuoja1" localSheetId="9">'Forma 7'!$P$21</definedName>
    <definedName name="VAS076_F_Vandenssiurbli61IS" localSheetId="9">'Forma 7'!$D$44</definedName>
    <definedName name="VAS076_F_Vandenssiurbli631GeriamojoVandens" localSheetId="9">'Forma 7'!$F$44</definedName>
    <definedName name="VAS076_F_Vandenssiurbli632GeriamojoVandens" localSheetId="9">'Forma 7'!$G$44</definedName>
    <definedName name="VAS076_F_Vandenssiurbli633GeriamojoVandens" localSheetId="9">'Forma 7'!$H$44</definedName>
    <definedName name="VAS076_F_Vandenssiurbli63IsViso" localSheetId="9">'Forma 7'!$E$44</definedName>
    <definedName name="VAS076_F_Vandenssiurbli641NuotekuSurinkimas" localSheetId="9">'Forma 7'!$J$44</definedName>
    <definedName name="VAS076_F_Vandenssiurbli642NuotekuValymas" localSheetId="9">'Forma 7'!$K$44</definedName>
    <definedName name="VAS076_F_Vandenssiurbli643NuotekuDumblo" localSheetId="9">'Forma 7'!$L$44</definedName>
    <definedName name="VAS076_F_Vandenssiurbli64IsViso" localSheetId="9">'Forma 7'!$I$44</definedName>
    <definedName name="VAS076_F_Vandenssiurbli65PavirsiniuNuoteku" localSheetId="9">'Forma 7'!$M$44</definedName>
    <definedName name="VAS076_F_Vandenssiurbli66KitosReguliuojamosios" localSheetId="9">'Forma 7'!$N$44</definedName>
    <definedName name="VAS076_F_Vandenssiurbli67KitosVeiklos" localSheetId="9">'Forma 7'!$Q$44</definedName>
    <definedName name="VAS076_F_Vandenssiurbli6Apskaitosveikla1" localSheetId="9">'Forma 7'!$O$44</definedName>
    <definedName name="VAS076_F_Vandenssiurbli6Kitareguliuoja1" localSheetId="9">'Forma 7'!$P$44</definedName>
    <definedName name="VAS076_F_Vandenssiurbli71IS" localSheetId="9">'Forma 7'!$D$67</definedName>
    <definedName name="VAS076_F_Vandenssiurbli731GeriamojoVandens" localSheetId="9">'Forma 7'!$F$67</definedName>
    <definedName name="VAS076_F_Vandenssiurbli732GeriamojoVandens" localSheetId="9">'Forma 7'!$G$67</definedName>
    <definedName name="VAS076_F_Vandenssiurbli733GeriamojoVandens" localSheetId="9">'Forma 7'!$H$67</definedName>
    <definedName name="VAS076_F_Vandenssiurbli73IsViso" localSheetId="9">'Forma 7'!$E$67</definedName>
    <definedName name="VAS076_F_Vandenssiurbli741NuotekuSurinkimas" localSheetId="9">'Forma 7'!$J$67</definedName>
    <definedName name="VAS076_F_Vandenssiurbli742NuotekuValymas" localSheetId="9">'Forma 7'!$K$67</definedName>
    <definedName name="VAS076_F_Vandenssiurbli743NuotekuDumblo" localSheetId="9">'Forma 7'!$L$67</definedName>
    <definedName name="VAS076_F_Vandenssiurbli74IsViso" localSheetId="9">'Forma 7'!$I$67</definedName>
    <definedName name="VAS076_F_Vandenssiurbli75PavirsiniuNuoteku" localSheetId="9">'Forma 7'!$M$67</definedName>
    <definedName name="VAS076_F_Vandenssiurbli76KitosReguliuojamosios" localSheetId="9">'Forma 7'!$N$67</definedName>
    <definedName name="VAS076_F_Vandenssiurbli77KitosVeiklos" localSheetId="9">'Forma 7'!$Q$67</definedName>
    <definedName name="VAS076_F_Vandenssiurbli7Apskaitosveikla1" localSheetId="9">'Forma 7'!$O$67</definedName>
    <definedName name="VAS076_F_Vandenssiurbli7Kitareguliuoja1" localSheetId="9">'Forma 7'!$P$67</definedName>
    <definedName name="VAS076_F_Verslovienetui31IS" localSheetId="9">'Forma 7'!$D$134</definedName>
    <definedName name="VAS076_F_Verslovienetui331GeriamojoVandens" localSheetId="9">'Forma 7'!$F$134</definedName>
    <definedName name="VAS076_F_Verslovienetui332GeriamojoVandens" localSheetId="9">'Forma 7'!$G$134</definedName>
    <definedName name="VAS076_F_Verslovienetui333GeriamojoVandens" localSheetId="9">'Forma 7'!$H$134</definedName>
    <definedName name="VAS076_F_Verslovienetui33IsViso" localSheetId="9">'Forma 7'!$E$134</definedName>
    <definedName name="VAS076_F_Verslovienetui341NuotekuSurinkimas" localSheetId="9">'Forma 7'!$J$134</definedName>
    <definedName name="VAS076_F_Verslovienetui342NuotekuValymas" localSheetId="9">'Forma 7'!$K$134</definedName>
    <definedName name="VAS076_F_Verslovienetui343NuotekuDumblo" localSheetId="9">'Forma 7'!$L$134</definedName>
    <definedName name="VAS076_F_Verslovienetui34IsViso" localSheetId="9">'Forma 7'!$I$134</definedName>
    <definedName name="VAS076_F_Verslovienetui35PavirsiniuNuoteku" localSheetId="9">'Forma 7'!$M$134</definedName>
    <definedName name="VAS076_F_Verslovienetui36KitosReguliuojamosios" localSheetId="9">'Forma 7'!$N$134</definedName>
    <definedName name="VAS076_F_Verslovienetui37KitosVeiklos" localSheetId="9">'Forma 7'!$Q$134</definedName>
    <definedName name="VAS076_F_Verslovienetui3Apskaitosveikla1" localSheetId="9">'Forma 7'!$O$134</definedName>
    <definedName name="VAS076_F_Verslovienetui3Kitareguliuoja1" localSheetId="9">'Forma 7'!$P$134</definedName>
    <definedName name="VAS078_D_Abonentinestar1" localSheetId="10">'Forma 9'!$C$193</definedName>
    <definedName name="VAS078_D_Abonentuskaici1" localSheetId="10">'Forma 9'!$C$86</definedName>
    <definedName name="VAS078_D_Abonentuskaiti1" localSheetId="10">'Forma 9'!$C$72</definedName>
    <definedName name="VAS078_D_Administracijo1" localSheetId="10">'Forma 9'!$C$194</definedName>
    <definedName name="VAS078_D_Anaerobiniuiap1" localSheetId="10">'Forma 9'!$C$156</definedName>
    <definedName name="VAS078_D_Anaerobiskaiap1" localSheetId="10">'Forma 9'!$C$160</definedName>
    <definedName name="VAS078_D_Anaerobiskaiap2" localSheetId="10">'Forma 9'!$C$161</definedName>
    <definedName name="VAS078_D_Asenizacinesma1" localSheetId="10">'Forma 9'!$C$187</definedName>
    <definedName name="VAS078_D_AtaskaitinisLaikotarpis" localSheetId="10">'Forma 9'!$E$9</definedName>
    <definedName name="VAS078_D_Atitekanciunuo1" localSheetId="10">'Forma 9'!$C$111</definedName>
    <definedName name="VAS078_D_Atitekanciupav1" localSheetId="10">'Forma 9'!$C$135</definedName>
    <definedName name="VAS078_D_Aukioprojektin1" localSheetId="10">'Forma 9'!$C$10</definedName>
    <definedName name="VAS078_D_Azotasn1" localSheetId="10">'Forma 9'!$C$115</definedName>
    <definedName name="VAS078_D_Azotasn2" localSheetId="10">'Forma 9'!$C$121</definedName>
    <definedName name="VAS078_D_Beslegeseirkit1" localSheetId="10">'Forma 9'!$C$40</definedName>
    <definedName name="VAS078_D_Bgeriamojovand1" localSheetId="10">'Forma 9'!$C$31</definedName>
    <definedName name="VAS078_D_Biologiniosume1" localSheetId="10">'Forma 9'!$C$104</definedName>
    <definedName name="VAS078_D_Bokstuskaicius1" localSheetId="10">'Forma 9'!$C$50</definedName>
    <definedName name="VAS078_D_Cgeriamojovand1" localSheetId="10">'Forma 9'!$C$35</definedName>
    <definedName name="VAS078_D_Chloru1" localSheetId="10">'Forma 9'!$C$48</definedName>
    <definedName name="VAS078_D_Darbomasinuiri1" localSheetId="10">'Forma 9'!$C$134</definedName>
    <definedName name="VAS078_D_Daugiabuciunam2" localSheetId="10">'Forma 9'!$C$66</definedName>
    <definedName name="VAS078_D_Daugiabuciuose3" localSheetId="10">'Forma 9'!$C$71</definedName>
    <definedName name="VAS078_D_Denitrifikacij1" localSheetId="10">'Forma 9'!$C$106</definedName>
    <definedName name="VAS078_D_Dezinfekavimoi1" localSheetId="10">'Forma 9'!$C$45</definedName>
    <definedName name="VAS078_D_Dezinfekuotoch1" localSheetId="10">'Forma 9'!$C$49</definedName>
    <definedName name="VAS078_D_Dezinfekuotona1" localSheetId="10">'Forma 9'!$C$47</definedName>
    <definedName name="VAS078_D_Dezinfekuotova1" localSheetId="10">'Forma 9'!$C$44</definedName>
    <definedName name="VAS078_D_Dgeriamojovand1" localSheetId="10">'Forma 9'!$C$57</definedName>
    <definedName name="VAS078_D_Dumblokiekisde1" localSheetId="10">'Forma 9'!$C$124</definedName>
    <definedName name="VAS078_D_Dumblokiekisde2" localSheetId="10">'Forma 9'!$C$125</definedName>
    <definedName name="VAS078_D_Dumblokiekisde3" localSheetId="10">'Forma 9'!$C$126</definedName>
    <definedName name="VAS078_D_Dumblokiekisde4" localSheetId="10">'Forma 9'!$C$127</definedName>
    <definedName name="VAS078_D_Enuotekusurink1" localSheetId="10">'Forma 9'!$C$75</definedName>
    <definedName name="VAS078_D_Filtracijoslau1" localSheetId="10">'Forma 9'!$C$99</definedName>
    <definedName name="VAS078_D_Filtracijoslau2" localSheetId="10">'Forma 9'!$C$100</definedName>
    <definedName name="VAS078_D_Fosforasp1" localSheetId="10">'Forma 9'!$C$116</definedName>
    <definedName name="VAS078_D_Fosforasp2" localSheetId="10">'Forma 9'!$C$122</definedName>
    <definedName name="VAS078_D_Fpavirsiniunuo1" localSheetId="10">'Forma 9'!$C$88</definedName>
    <definedName name="VAS078_D_Gbuitiniuirgam1" localSheetId="10">'Forma 9'!$C$98</definedName>
    <definedName name="VAS078_D_Greziniuoseins1" localSheetId="10">'Forma 9'!$C$33</definedName>
    <definedName name="VAS078_D_Hidrantuskaici1" localSheetId="10">'Forma 9'!$C$68</definedName>
    <definedName name="VAS078_D_Hpavirsiniunuo1" localSheetId="10">'Forma 9'!$C$131</definedName>
    <definedName name="VAS078_D_Individualiuna1" localSheetId="10">'Forma 9'!$C$85</definedName>
    <definedName name="VAS078_D_Instaliuotusiu1" localSheetId="10">'Forma 9'!$C$52</definedName>
    <definedName name="VAS078_D_Inuotekudumblo1" localSheetId="10">'Forma 9'!$C$145</definedName>
    <definedName name="VAS078_D_Isjutransporto1" localSheetId="10">'Forma 9'!$C$186</definedName>
    <definedName name="VAS078_D_Isleidziamunuo1" localSheetId="10">'Forma 9'!$C$117</definedName>
    <definedName name="VAS078_D_Isleidziamupav1" localSheetId="10">'Forma 9'!$C$139</definedName>
    <definedName name="VAS078_D_Issioskaiciaus13" localSheetId="10">'Forma 9'!$C$70</definedName>
    <definedName name="VAS078_D_Issioskaiciaus14" localSheetId="10">'Forma 9'!$C$81</definedName>
    <definedName name="VAS078_D_Issioskaiciaus15" localSheetId="10">'Forma 9'!$C$84</definedName>
    <definedName name="VAS078_D_Issioskaiciaus16" localSheetId="10">'Forma 9'!$C$94</definedName>
    <definedName name="VAS078_D_Issioskaiciaus17" localSheetId="10">'Forma 9'!$C$191</definedName>
    <definedName name="VAS078_D_Istoskaiciausn1" localSheetId="10">'Forma 9'!$C$46</definedName>
    <definedName name="VAS078_D_Istoskaiciausu1" localSheetId="10">'Forma 9'!$C$39</definedName>
    <definedName name="VAS078_D_Istoskaiciausv1" localSheetId="10">'Forma 9'!$C$37</definedName>
    <definedName name="VAS078_D_Isvalytunuotek1" localSheetId="10">'Forma 9'!$C$130</definedName>
    <definedName name="VAS078_D_Isvalytupavirs1" localSheetId="10">'Forma 9'!$C$132</definedName>
    <definedName name="VAS078_D_Ivadiniukartus1" localSheetId="10">'Forma 9'!$C$69</definedName>
    <definedName name="VAS078_D_Jtransportoukis1" localSheetId="10">'Forma 9'!$C$184</definedName>
    <definedName name="VAS078_D_Kanalizacijoje1" localSheetId="10">'Forma 9'!$C$87</definedName>
    <definedName name="VAS078_D_Kanalizacijosi1" localSheetId="10">'Forma 9'!$C$82</definedName>
    <definedName name="VAS078_D_Kanalizacijoss1" localSheetId="10">'Forma 9'!$C$76</definedName>
    <definedName name="VAS078_D_Kanalizavimopa1" localSheetId="10">'Forma 9'!$C$83</definedName>
    <definedName name="VAS078_D_Kitaisbudaispa1" localSheetId="10">'Forma 9'!$C$42</definedName>
    <definedName name="VAS078_D_Kitosspecialio1" localSheetId="10">'Forma 9'!$C$189</definedName>
    <definedName name="VAS078_D_Kitudarbomasin1" localSheetId="10">'Forma 9'!$C$110</definedName>
    <definedName name="VAS078_D_Kitupadaliniup1" localSheetId="10">'Forma 9'!$C$195</definedName>
    <definedName name="VAS078_D_Kituvandentiek1" localSheetId="10">'Forma 9'!$C$64</definedName>
    <definedName name="VAS078_D_Kompostodregnu1" localSheetId="10">'Forma 9'!$C$172</definedName>
    <definedName name="VAS078_D_Kompostokiekis1" localSheetId="10">'Forma 9'!$C$171</definedName>
    <definedName name="VAS078_D_Magistraliniuv1" localSheetId="10">'Forma 9'!$C$63</definedName>
    <definedName name="VAS078_D_Mechaniniovaly1" localSheetId="10">'Forma 9'!$C$102</definedName>
    <definedName name="VAS078_D_Membraniniaios1" localSheetId="10">'Forma 9'!$C$55</definedName>
    <definedName name="VAS078_D_Membraniniaiul1" localSheetId="10">'Forma 9'!$C$53</definedName>
    <definedName name="VAS078_D_Metinisbiologi1" localSheetId="10">'Forma 9'!$C$105</definedName>
    <definedName name="VAS078_D_Metinisdenitri1" localSheetId="10">'Forma 9'!$C$107</definedName>
    <definedName name="VAS078_D_Metinisfiltrav1" localSheetId="10">'Forma 9'!$C$101</definedName>
    <definedName name="VAS078_D_Metinismechani1" localSheetId="10">'Forma 9'!$C$103</definedName>
    <definedName name="VAS078_D_Metinisnuoteku1" localSheetId="10">'Forma 9'!$C$174</definedName>
    <definedName name="VAS078_D_Metinisnuoteku2" localSheetId="10">'Forma 9'!$C$182</definedName>
    <definedName name="VAS078_D_Metinisparuost1" localSheetId="10">'Forma 9'!$C$38</definedName>
    <definedName name="VAS078_D_Naftosprodukta1" localSheetId="10">'Forma 9'!$C$138</definedName>
    <definedName name="VAS078_D_Naftosprodukta2" localSheetId="10">'Forma 9'!$C$142</definedName>
    <definedName name="VAS078_D_Nuotekudumblas1" localSheetId="10">'Forma 9'!$C$176</definedName>
    <definedName name="VAS078_D_Nuotekudumbloa1" localSheetId="10">'Forma 9'!$C$25</definedName>
    <definedName name="VAS078_D_Nuotekudumbloa2" localSheetId="10">'Forma 9'!$C$155</definedName>
    <definedName name="VAS078_D_Nuotekudumblod1" localSheetId="10">'Forma 9'!$C$29</definedName>
    <definedName name="VAS078_D_Nuotekudumblod2" localSheetId="10">'Forma 9'!$C$165</definedName>
    <definedName name="VAS078_D_Nuotekudumblod3" localSheetId="10">'Forma 9'!$C$169</definedName>
    <definedName name="VAS078_D_Nuotekudumblok1" localSheetId="10">'Forma 9'!$C$30</definedName>
    <definedName name="VAS078_D_Nuotekudumblok2" localSheetId="10">'Forma 9'!$C$151</definedName>
    <definedName name="VAS078_D_Nuotekudumblok3" localSheetId="10">'Forma 9'!$C$153</definedName>
    <definedName name="VAS078_D_Nuotekudumblok4" localSheetId="10">'Forma 9'!$C$158</definedName>
    <definedName name="VAS078_D_Nuotekudumblok5" localSheetId="10">'Forma 9'!$C$163</definedName>
    <definedName name="VAS078_D_Nuotekudumblok6" localSheetId="10">'Forma 9'!$C$166</definedName>
    <definedName name="VAS078_D_Nuotekudumblok7" localSheetId="10">'Forma 9'!$C$168</definedName>
    <definedName name="VAS078_D_Nuotekudumblok8" localSheetId="10">'Forma 9'!$C$170</definedName>
    <definedName name="VAS078_D_Nuotekudumblop1" localSheetId="10">'Forma 9'!$C$28</definedName>
    <definedName name="VAS078_D_Nuotekudumblop2" localSheetId="10">'Forma 9'!$C$159</definedName>
    <definedName name="VAS078_D_Nuotekudumblos1" localSheetId="10">'Forma 9'!$C$27</definedName>
    <definedName name="VAS078_D_Nuotekudumblos2" localSheetId="10">'Forma 9'!$C$164</definedName>
    <definedName name="VAS078_D_Nuotekudumblot10" localSheetId="10">'Forma 9'!$C$154</definedName>
    <definedName name="VAS078_D_Nuotekudumblot11" localSheetId="10">'Forma 9'!$C$175</definedName>
    <definedName name="VAS078_D_Nuotekudumblot12" localSheetId="10">'Forma 9'!$C$183</definedName>
    <definedName name="VAS078_D_Nuotekudumblot7" localSheetId="10">'Forma 9'!$C$26</definedName>
    <definedName name="VAS078_D_Nuotekudumblot8" localSheetId="10">'Forma 9'!$C$149</definedName>
    <definedName name="VAS078_D_Nuotekudumblot9" localSheetId="10">'Forma 9'!$C$150</definedName>
    <definedName name="VAS078_D_Nuotekudumblov1" localSheetId="10">'Forma 9'!$C$152</definedName>
    <definedName name="VAS078_D_Nuotekudumblov2" localSheetId="10">'Forma 9'!$C$167</definedName>
    <definedName name="VAS078_D_Nuotekulaborat1" localSheetId="10">'Forma 9'!$C$192</definedName>
    <definedName name="VAS078_D_Nuotekuperpump1" localSheetId="10">'Forma 9'!$C$77</definedName>
    <definedName name="VAS078_D_Nuotekusiurbli1" localSheetId="10">'Forma 9'!$C$14</definedName>
    <definedName name="VAS078_D_Nuotekutinklui1" localSheetId="10">'Forma 9'!$C$80</definedName>
    <definedName name="VAS078_D_Nuotekuvalyklo1" localSheetId="10">'Forma 9'!$C$108</definedName>
    <definedName name="VAS078_D_Nuotekuvalyklo2" localSheetId="10">'Forma 9'!$C$109</definedName>
    <definedName name="VAS078_D_Nuotekuvalyklu1" localSheetId="10">'Forma 9'!$C$16</definedName>
    <definedName name="VAS078_D_Padidejusiosta1" localSheetId="10">'Forma 9'!$C$123</definedName>
    <definedName name="VAS078_D_Pagalbiochemin1" localSheetId="10">'Forma 9'!$C$112</definedName>
    <definedName name="VAS078_D_Pagalbiochemin2" localSheetId="10">'Forma 9'!$C$118</definedName>
    <definedName name="VAS078_D_Pagalbiochemin3" localSheetId="10">'Forma 9'!$C$129</definedName>
    <definedName name="VAS078_D_Pagalbiochemin4" localSheetId="10">'Forma 9'!$C$136</definedName>
    <definedName name="VAS078_D_Pagalbiochemin5" localSheetId="10">'Forma 9'!$C$140</definedName>
    <definedName name="VAS078_D_Pagalbiochemin6" localSheetId="10">'Forma 9'!$C$144</definedName>
    <definedName name="VAS078_D_Pagamintubrike1" localSheetId="10">'Forma 9'!$C$180</definedName>
    <definedName name="VAS078_D_Pagamintugranu1" localSheetId="10">'Forma 9'!$C$181</definedName>
    <definedName name="VAS078_D_Paruostonuotek1" localSheetId="10">'Forma 9'!$C$177</definedName>
    <definedName name="VAS078_D_Paruostonuotek2" localSheetId="10">'Forma 9'!$C$178</definedName>
    <definedName name="VAS078_D_Pasalintatersa1" localSheetId="10">'Forma 9'!$C$128</definedName>
    <definedName name="VAS078_D_Pasalintatersa2" localSheetId="10">'Forma 9'!$C$143</definedName>
    <definedName name="VAS078_D_Patiektasvande1" localSheetId="10">'Forma 9'!$C$43</definedName>
    <definedName name="VAS078_D_Pavirsiniunuot10" localSheetId="10">'Forma 9'!$C$90</definedName>
    <definedName name="VAS078_D_Pavirsiniunuot11" localSheetId="10">'Forma 9'!$C$91</definedName>
    <definedName name="VAS078_D_Pavirsiniunuot12" localSheetId="10">'Forma 9'!$C$93</definedName>
    <definedName name="VAS078_D_Pavirsiniunuot13" localSheetId="10">'Forma 9'!$C$95</definedName>
    <definedName name="VAS078_D_Pavirsiniunuot14" localSheetId="10">'Forma 9'!$C$96</definedName>
    <definedName name="VAS078_D_Pavirsiniunuot15" localSheetId="10">'Forma 9'!$C$97</definedName>
    <definedName name="VAS078_D_Pavirsiniunuot16" localSheetId="10">'Forma 9'!$C$133</definedName>
    <definedName name="VAS078_D_Pavirsiniunuot7" localSheetId="10">'Forma 9'!$C$15</definedName>
    <definedName name="VAS078_D_Pavirsiniunuot8" localSheetId="10">'Forma 9'!$C$21</definedName>
    <definedName name="VAS078_D_Pavirsiniunuot9" localSheetId="10">'Forma 9'!$C$89</definedName>
    <definedName name="VAS078_D_Perpumpavimost1" localSheetId="10">'Forma 9'!$C$78</definedName>
    <definedName name="VAS078_D_Pozeminiovande1" localSheetId="10">'Forma 9'!$C$62</definedName>
    <definedName name="VAS078_D_Rezervuaruskai1" localSheetId="10">'Forma 9'!$C$51</definedName>
    <definedName name="VAS078_D_Riebalair1" localSheetId="10">'Forma 9'!$C$114</definedName>
    <definedName name="VAS078_D_Riebalair2" localSheetId="10">'Forma 9'!$C$120</definedName>
    <definedName name="VAS078_D_Sausumedziaguk1" localSheetId="10">'Forma 9'!$C$173</definedName>
    <definedName name="VAS078_D_Sausumedziaguk2" localSheetId="10">'Forma 9'!$C$179</definedName>
    <definedName name="VAS078_D_Skaitikliubutu1" localSheetId="10">'Forma 9'!$C$73</definedName>
    <definedName name="VAS078_D_Suspenduotosme1" localSheetId="10">'Forma 9'!$C$113</definedName>
    <definedName name="VAS078_D_Suspenduotosme2" localSheetId="10">'Forma 9'!$C$119</definedName>
    <definedName name="VAS078_D_Suspenduotosme3" localSheetId="10">'Forma 9'!$C$137</definedName>
    <definedName name="VAS078_D_Suspenduotosme4" localSheetId="10">'Forma 9'!$C$141</definedName>
    <definedName name="VAS078_D_Transportoprie10" localSheetId="10">'Forma 9'!$C$185</definedName>
    <definedName name="VAS078_D_Transportoprie11" localSheetId="10">'Forma 9'!$C$188</definedName>
    <definedName name="VAS078_D_Transportoprie12" localSheetId="10">'Forma 9'!$C$190</definedName>
    <definedName name="VAS078_D_Uzdaroseslegin1" localSheetId="10">'Forma 9'!$C$41</definedName>
    <definedName name="VAS078_D_Valyklosesusid1" localSheetId="10">'Forma 9'!$C$146</definedName>
    <definedName name="VAS078_D_Valyklosesusid2" localSheetId="10">'Forma 9'!$C$147</definedName>
    <definedName name="VAS078_D_Valyklosesusid3" localSheetId="10">'Forma 9'!$C$148</definedName>
    <definedName name="VAS078_D_Vandensaeravim1" localSheetId="10">'Forma 9'!$C$36</definedName>
    <definedName name="VAS078_D_Vandensemimoko1" localSheetId="10">'Forma 9'!$C$67</definedName>
    <definedName name="VAS078_D_Vandensisgavimo1" localSheetId="10">'Forma 9'!$C$11</definedName>
    <definedName name="VAS078_D_Vandenspakelim1" localSheetId="10">'Forma 9'!$C$13</definedName>
    <definedName name="VAS078_D_Vandenspakelim2" localSheetId="10">'Forma 9'!$C$59</definedName>
    <definedName name="VAS078_D_Vandenspakelim3" localSheetId="10">'Forma 9'!$C$60</definedName>
    <definedName name="VAS078_D_Vandensruosime1" localSheetId="10">'Forma 9'!$C$54</definedName>
    <definedName name="VAS078_D_Vandensruosimo1" localSheetId="10">'Forma 9'!$C$12</definedName>
    <definedName name="VAS078_D_Vandentiekyjel1" localSheetId="10">'Forma 9'!$C$74</definedName>
    <definedName name="VAS078_D_Vandentiekiopr1" localSheetId="10">'Forma 9'!$C$65</definedName>
    <definedName name="VAS078_D_Vandentiekiusk1" localSheetId="10">'Forma 9'!$C$58</definedName>
    <definedName name="VAS078_D_Vandenvieciusk1" localSheetId="10">'Forma 9'!$C$32</definedName>
    <definedName name="VAS078_D_Vidutinisnuote1" localSheetId="10">'Forma 9'!$C$157</definedName>
    <definedName name="VAS078_D_Vidutinisnuote2" localSheetId="10">'Forma 9'!$C$162</definedName>
    <definedName name="VAS078_D_Vidutinispajeg1" localSheetId="10">'Forma 9'!$C$17</definedName>
    <definedName name="VAS078_D_Vidutinispajeg2" localSheetId="10">'Forma 9'!$C$18</definedName>
    <definedName name="VAS078_D_Vidutinispajeg3" localSheetId="10">'Forma 9'!$C$19</definedName>
    <definedName name="VAS078_D_Vidutinispajeg4" localSheetId="10">'Forma 9'!$C$20</definedName>
    <definedName name="VAS078_D_Vidutinispajeg5" localSheetId="10">'Forma 9'!$C$22</definedName>
    <definedName name="VAS078_D_Vidutinispajeg6" localSheetId="10">'Forma 9'!$C$23</definedName>
    <definedName name="VAS078_D_Vidutinispajeg7" localSheetId="10">'Forma 9'!$C$24</definedName>
    <definedName name="VAS078_D_Vidutinissvert1" localSheetId="10">'Forma 9'!$C$34</definedName>
    <definedName name="VAS078_D_Vidutinissvert2" localSheetId="10">'Forma 9'!$C$56</definedName>
    <definedName name="VAS078_D_Vidutinissvert3" localSheetId="10">'Forma 9'!$C$61</definedName>
    <definedName name="VAS078_D_Vidutinissvert4" localSheetId="10">'Forma 9'!$C$79</definedName>
    <definedName name="VAS078_D_Vidutinissvert5" localSheetId="10">'Forma 9'!$C$92</definedName>
    <definedName name="VAS078_F_Abonentinestar1AtaskaitinisLaikotarpis" localSheetId="10">'Forma 9'!$E$193</definedName>
    <definedName name="VAS078_F_Abonentuskaici1AtaskaitinisLaikotarpis" localSheetId="10">'Forma 9'!$E$86</definedName>
    <definedName name="VAS078_F_Abonentuskaiti1AtaskaitinisLaikotarpis" localSheetId="10">'Forma 9'!$E$72</definedName>
    <definedName name="VAS078_F_Administracijo1AtaskaitinisLaikotarpis" localSheetId="10">'Forma 9'!$E$194</definedName>
    <definedName name="VAS078_F_Anaerobiniuiap1AtaskaitinisLaikotarpis" localSheetId="10">'Forma 9'!$E$156</definedName>
    <definedName name="VAS078_F_Anaerobiskaiap2AtaskaitinisLaikotarpis" localSheetId="10">'Forma 9'!$E$161</definedName>
    <definedName name="VAS078_F_Asenizacinesma1AtaskaitinisLaikotarpis" localSheetId="10">'Forma 9'!$E$187</definedName>
    <definedName name="VAS078_F_Azotasn1AtaskaitinisLaikotarpis" localSheetId="10">'Forma 9'!$E$115</definedName>
    <definedName name="VAS078_F_Azotasn2AtaskaitinisLaikotarpis" localSheetId="10">'Forma 9'!$E$121</definedName>
    <definedName name="VAS078_F_Beslegeseirkit1AtaskaitinisLaikotarpis" localSheetId="10">'Forma 9'!$E$40</definedName>
    <definedName name="VAS078_F_Biologiniosume1AtaskaitinisLaikotarpis" localSheetId="10">'Forma 9'!$E$104</definedName>
    <definedName name="VAS078_F_Bokstuskaicius1AtaskaitinisLaikotarpis" localSheetId="10">'Forma 9'!$E$50</definedName>
    <definedName name="VAS078_F_Chloru1AtaskaitinisLaikotarpis" localSheetId="10">'Forma 9'!$E$48</definedName>
    <definedName name="VAS078_F_Darbomasinuiri1AtaskaitinisLaikotarpis" localSheetId="10">'Forma 9'!$E$134</definedName>
    <definedName name="VAS078_F_Daugiabuciunam2AtaskaitinisLaikotarpis" localSheetId="10">'Forma 9'!$E$66</definedName>
    <definedName name="VAS078_F_Daugiabuciuose3AtaskaitinisLaikotarpis" localSheetId="10">'Forma 9'!$E$71</definedName>
    <definedName name="VAS078_F_Denitrifikacij1AtaskaitinisLaikotarpis" localSheetId="10">'Forma 9'!$E$106</definedName>
    <definedName name="VAS078_F_Dezinfekavimoi1AtaskaitinisLaikotarpis" localSheetId="10">'Forma 9'!$E$45</definedName>
    <definedName name="VAS078_F_Dezinfekuotoch1AtaskaitinisLaikotarpis" localSheetId="10">'Forma 9'!$E$49</definedName>
    <definedName name="VAS078_F_Dezinfekuotona1AtaskaitinisLaikotarpis" localSheetId="10">'Forma 9'!$E$47</definedName>
    <definedName name="VAS078_F_Dezinfekuotova1AtaskaitinisLaikotarpis" localSheetId="10">'Forma 9'!$E$44</definedName>
    <definedName name="VAS078_F_Dumblokiekisde1AtaskaitinisLaikotarpis" localSheetId="10">'Forma 9'!$E$124</definedName>
    <definedName name="VAS078_F_Dumblokiekisde2AtaskaitinisLaikotarpis" localSheetId="10">'Forma 9'!$E$125</definedName>
    <definedName name="VAS078_F_Dumblokiekisde3AtaskaitinisLaikotarpis" localSheetId="10">'Forma 9'!$E$126</definedName>
    <definedName name="VAS078_F_Dumblokiekisde4AtaskaitinisLaikotarpis" localSheetId="10">'Forma 9'!$E$127</definedName>
    <definedName name="VAS078_F_Filtracijoslau1AtaskaitinisLaikotarpis" localSheetId="10">'Forma 9'!$E$99</definedName>
    <definedName name="VAS078_F_Filtracijoslau2AtaskaitinisLaikotarpis" localSheetId="10">'Forma 9'!$E$100</definedName>
    <definedName name="VAS078_F_Fosforasp1AtaskaitinisLaikotarpis" localSheetId="10">'Forma 9'!$E$116</definedName>
    <definedName name="VAS078_F_Fosforasp2AtaskaitinisLaikotarpis" localSheetId="10">'Forma 9'!$E$122</definedName>
    <definedName name="VAS078_F_Greziniuoseins1AtaskaitinisLaikotarpis" localSheetId="10">'Forma 9'!$E$33</definedName>
    <definedName name="VAS078_F_Hidrantuskaici1AtaskaitinisLaikotarpis" localSheetId="10">'Forma 9'!$E$68</definedName>
    <definedName name="VAS078_F_Individualiuna1AtaskaitinisLaikotarpis" localSheetId="10">'Forma 9'!$E$85</definedName>
    <definedName name="VAS078_F_Instaliuotusiu1AtaskaitinisLaikotarpis" localSheetId="10">'Forma 9'!$E$52</definedName>
    <definedName name="VAS078_F_Isjutransporto1AtaskaitinisLaikotarpis" localSheetId="10">'Forma 9'!$E$186</definedName>
    <definedName name="VAS078_F_Issioskaiciaus13AtaskaitinisLaikotarpis" localSheetId="10">'Forma 9'!$E$70</definedName>
    <definedName name="VAS078_F_Issioskaiciaus14AtaskaitinisLaikotarpis" localSheetId="10">'Forma 9'!$E$81</definedName>
    <definedName name="VAS078_F_Issioskaiciaus15AtaskaitinisLaikotarpis" localSheetId="10">'Forma 9'!$E$84</definedName>
    <definedName name="VAS078_F_Issioskaiciaus16AtaskaitinisLaikotarpis" localSheetId="10">'Forma 9'!$E$94</definedName>
    <definedName name="VAS078_F_Issioskaiciaus17AtaskaitinisLaikotarpis" localSheetId="10">'Forma 9'!$E$191</definedName>
    <definedName name="VAS078_F_Istoskaiciausn1AtaskaitinisLaikotarpis" localSheetId="10">'Forma 9'!$E$46</definedName>
    <definedName name="VAS078_F_Istoskaiciausu1AtaskaitinisLaikotarpis" localSheetId="10">'Forma 9'!$E$39</definedName>
    <definedName name="VAS078_F_Istoskaiciausv1AtaskaitinisLaikotarpis" localSheetId="10">'Forma 9'!$E$37</definedName>
    <definedName name="VAS078_F_Isvalytunuotek1AtaskaitinisLaikotarpis" localSheetId="10">'Forma 9'!$E$130</definedName>
    <definedName name="VAS078_F_Isvalytupavirs1AtaskaitinisLaikotarpis" localSheetId="10">'Forma 9'!$E$132</definedName>
    <definedName name="VAS078_F_Ivadiniukartus1AtaskaitinisLaikotarpis" localSheetId="10">'Forma 9'!$E$69</definedName>
    <definedName name="VAS078_F_Kanalizacijoje1AtaskaitinisLaikotarpis" localSheetId="10">'Forma 9'!$E$87</definedName>
    <definedName name="VAS078_F_Kanalizacijosi1AtaskaitinisLaikotarpis" localSheetId="10">'Forma 9'!$E$82</definedName>
    <definedName name="VAS078_F_Kanalizacijoss1AtaskaitinisLaikotarpis" localSheetId="10">'Forma 9'!$E$76</definedName>
    <definedName name="VAS078_F_Kanalizavimopa1AtaskaitinisLaikotarpis" localSheetId="10">'Forma 9'!$E$83</definedName>
    <definedName name="VAS078_F_Kitaisbudaispa1AtaskaitinisLaikotarpis" localSheetId="10">'Forma 9'!$E$42</definedName>
    <definedName name="VAS078_F_Kitosspecialio1AtaskaitinisLaikotarpis" localSheetId="10">'Forma 9'!$E$189</definedName>
    <definedName name="VAS078_F_Kitudarbomasin1AtaskaitinisLaikotarpis" localSheetId="10">'Forma 9'!$E$110</definedName>
    <definedName name="VAS078_F_Kitupadaliniup1AtaskaitinisLaikotarpis" localSheetId="10">'Forma 9'!$E$195</definedName>
    <definedName name="VAS078_F_Kituvandentiek1AtaskaitinisLaikotarpis" localSheetId="10">'Forma 9'!$E$64</definedName>
    <definedName name="VAS078_F_Kompostodregnu1AtaskaitinisLaikotarpis" localSheetId="10">'Forma 9'!$E$172</definedName>
    <definedName name="VAS078_F_Kompostokiekis1AtaskaitinisLaikotarpis" localSheetId="10">'Forma 9'!$E$171</definedName>
    <definedName name="VAS078_F_Magistraliniuv1AtaskaitinisLaikotarpis" localSheetId="10">'Forma 9'!$E$63</definedName>
    <definedName name="VAS078_F_Mechaniniovaly1AtaskaitinisLaikotarpis" localSheetId="10">'Forma 9'!$E$102</definedName>
    <definedName name="VAS078_F_Membraniniaios1AtaskaitinisLaikotarpis" localSheetId="10">'Forma 9'!$E$55</definedName>
    <definedName name="VAS078_F_Membraniniaiul1AtaskaitinisLaikotarpis" localSheetId="10">'Forma 9'!$E$53</definedName>
    <definedName name="VAS078_F_Metinisbiologi1AtaskaitinisLaikotarpis" localSheetId="10">'Forma 9'!$E$105</definedName>
    <definedName name="VAS078_F_Metinisdenitri1AtaskaitinisLaikotarpis" localSheetId="10">'Forma 9'!$E$107</definedName>
    <definedName name="VAS078_F_Metinisfiltrav1AtaskaitinisLaikotarpis" localSheetId="10">'Forma 9'!$E$101</definedName>
    <definedName name="VAS078_F_Metinismechani1AtaskaitinisLaikotarpis" localSheetId="10">'Forma 9'!$E$103</definedName>
    <definedName name="VAS078_F_Metinisnuoteku1AtaskaitinisLaikotarpis" localSheetId="10">'Forma 9'!$E$174</definedName>
    <definedName name="VAS078_F_Metinisnuoteku2AtaskaitinisLaikotarpis" localSheetId="10">'Forma 9'!$E$182</definedName>
    <definedName name="VAS078_F_Metinisparuost1AtaskaitinisLaikotarpis" localSheetId="10">'Forma 9'!$E$38</definedName>
    <definedName name="VAS078_F_Naftosprodukta1AtaskaitinisLaikotarpis" localSheetId="10">'Forma 9'!$E$138</definedName>
    <definedName name="VAS078_F_Naftosprodukta2AtaskaitinisLaikotarpis" localSheetId="10">'Forma 9'!$E$142</definedName>
    <definedName name="VAS078_F_Nuotekudumbloa1AtaskaitinisLaikotarpis" localSheetId="10">'Forma 9'!$E$25</definedName>
    <definedName name="VAS078_F_Nuotekudumblod1AtaskaitinisLaikotarpis" localSheetId="10">'Forma 9'!$E$29</definedName>
    <definedName name="VAS078_F_Nuotekudumblod3AtaskaitinisLaikotarpis" localSheetId="10">'Forma 9'!$E$169</definedName>
    <definedName name="VAS078_F_Nuotekudumblok1AtaskaitinisLaikotarpis" localSheetId="10">'Forma 9'!$E$30</definedName>
    <definedName name="VAS078_F_Nuotekudumblok2AtaskaitinisLaikotarpis" localSheetId="10">'Forma 9'!$E$151</definedName>
    <definedName name="VAS078_F_Nuotekudumblok3AtaskaitinisLaikotarpis" localSheetId="10">'Forma 9'!$E$153</definedName>
    <definedName name="VAS078_F_Nuotekudumblok4AtaskaitinisLaikotarpis" localSheetId="10">'Forma 9'!$E$158</definedName>
    <definedName name="VAS078_F_Nuotekudumblok5AtaskaitinisLaikotarpis" localSheetId="10">'Forma 9'!$E$163</definedName>
    <definedName name="VAS078_F_Nuotekudumblok6AtaskaitinisLaikotarpis" localSheetId="10">'Forma 9'!$E$166</definedName>
    <definedName name="VAS078_F_Nuotekudumblok7AtaskaitinisLaikotarpis" localSheetId="10">'Forma 9'!$E$168</definedName>
    <definedName name="VAS078_F_Nuotekudumblop1AtaskaitinisLaikotarpis" localSheetId="10">'Forma 9'!$E$28</definedName>
    <definedName name="VAS078_F_Nuotekudumblop2AtaskaitinisLaikotarpis" localSheetId="10">'Forma 9'!$E$159</definedName>
    <definedName name="VAS078_F_Nuotekudumblos1AtaskaitinisLaikotarpis" localSheetId="10">'Forma 9'!$E$27</definedName>
    <definedName name="VAS078_F_Nuotekudumblos2AtaskaitinisLaikotarpis" localSheetId="10">'Forma 9'!$E$164</definedName>
    <definedName name="VAS078_F_Nuotekudumblot10AtaskaitinisLaikotarpis" localSheetId="10">'Forma 9'!$E$154</definedName>
    <definedName name="VAS078_F_Nuotekudumblot11AtaskaitinisLaikotarpis" localSheetId="10">'Forma 9'!$E$175</definedName>
    <definedName name="VAS078_F_Nuotekudumblot12AtaskaitinisLaikotarpis" localSheetId="10">'Forma 9'!$E$183</definedName>
    <definedName name="VAS078_F_Nuotekudumblot7AtaskaitinisLaikotarpis" localSheetId="10">'Forma 9'!$E$26</definedName>
    <definedName name="VAS078_F_Nuotekudumblot8AtaskaitinisLaikotarpis" localSheetId="10">'Forma 9'!$E$149</definedName>
    <definedName name="VAS078_F_Nuotekudumblov1AtaskaitinisLaikotarpis" localSheetId="10">'Forma 9'!$E$152</definedName>
    <definedName name="VAS078_F_Nuotekudumblov2AtaskaitinisLaikotarpis" localSheetId="10">'Forma 9'!$E$167</definedName>
    <definedName name="VAS078_F_Nuotekulaborat1AtaskaitinisLaikotarpis" localSheetId="10">'Forma 9'!$E$192</definedName>
    <definedName name="VAS078_F_Nuotekuperpump1AtaskaitinisLaikotarpis" localSheetId="10">'Forma 9'!$E$77</definedName>
    <definedName name="VAS078_F_Nuotekusiurbli1AtaskaitinisLaikotarpis" localSheetId="10">'Forma 9'!$E$14</definedName>
    <definedName name="VAS078_F_Nuotekutinklui1AtaskaitinisLaikotarpis" localSheetId="10">'Forma 9'!$E$80</definedName>
    <definedName name="VAS078_F_Nuotekuvalyklo1AtaskaitinisLaikotarpis" localSheetId="10">'Forma 9'!$E$108</definedName>
    <definedName name="VAS078_F_Nuotekuvalyklo2AtaskaitinisLaikotarpis" localSheetId="10">'Forma 9'!$E$109</definedName>
    <definedName name="VAS078_F_Nuotekuvalyklu1AtaskaitinisLaikotarpis" localSheetId="10">'Forma 9'!$E$16</definedName>
    <definedName name="VAS078_F_Pagalbiochemin1AtaskaitinisLaikotarpis" localSheetId="10">'Forma 9'!$E$112</definedName>
    <definedName name="VAS078_F_Pagalbiochemin2AtaskaitinisLaikotarpis" localSheetId="10">'Forma 9'!$E$118</definedName>
    <definedName name="VAS078_F_Pagalbiochemin3AtaskaitinisLaikotarpis" localSheetId="10">'Forma 9'!$E$129</definedName>
    <definedName name="VAS078_F_Pagalbiochemin4AtaskaitinisLaikotarpis" localSheetId="10">'Forma 9'!$E$136</definedName>
    <definedName name="VAS078_F_Pagalbiochemin5AtaskaitinisLaikotarpis" localSheetId="10">'Forma 9'!$E$140</definedName>
    <definedName name="VAS078_F_Pagalbiochemin6AtaskaitinisLaikotarpis" localSheetId="10">'Forma 9'!$E$144</definedName>
    <definedName name="VAS078_F_Pagamintubrike1AtaskaitinisLaikotarpis" localSheetId="10">'Forma 9'!$E$180</definedName>
    <definedName name="VAS078_F_Pagamintugranu1AtaskaitinisLaikotarpis" localSheetId="10">'Forma 9'!$E$181</definedName>
    <definedName name="VAS078_F_Paruostonuotek1AtaskaitinisLaikotarpis" localSheetId="10">'Forma 9'!$E$177</definedName>
    <definedName name="VAS078_F_Paruostonuotek2AtaskaitinisLaikotarpis" localSheetId="10">'Forma 9'!$E$178</definedName>
    <definedName name="VAS078_F_Patiektasvande1AtaskaitinisLaikotarpis" localSheetId="10">'Forma 9'!$E$43</definedName>
    <definedName name="VAS078_F_Pavirsiniunuot10AtaskaitinisLaikotarpis" localSheetId="10">'Forma 9'!$E$90</definedName>
    <definedName name="VAS078_F_Pavirsiniunuot11AtaskaitinisLaikotarpis" localSheetId="10">'Forma 9'!$E$91</definedName>
    <definedName name="VAS078_F_Pavirsiniunuot12AtaskaitinisLaikotarpis" localSheetId="10">'Forma 9'!$E$93</definedName>
    <definedName name="VAS078_F_Pavirsiniunuot13AtaskaitinisLaikotarpis" localSheetId="10">'Forma 9'!$E$95</definedName>
    <definedName name="VAS078_F_Pavirsiniunuot14AtaskaitinisLaikotarpis" localSheetId="10">'Forma 9'!$E$96</definedName>
    <definedName name="VAS078_F_Pavirsiniunuot15AtaskaitinisLaikotarpis" localSheetId="10">'Forma 9'!$E$97</definedName>
    <definedName name="VAS078_F_Pavirsiniunuot16AtaskaitinisLaikotarpis" localSheetId="10">'Forma 9'!$E$133</definedName>
    <definedName name="VAS078_F_Pavirsiniunuot7AtaskaitinisLaikotarpis" localSheetId="10">'Forma 9'!$E$15</definedName>
    <definedName name="VAS078_F_Pavirsiniunuot8AtaskaitinisLaikotarpis" localSheetId="10">'Forma 9'!$E$21</definedName>
    <definedName name="VAS078_F_Pavirsiniunuot9AtaskaitinisLaikotarpis" localSheetId="10">'Forma 9'!$E$89</definedName>
    <definedName name="VAS078_F_Perpumpavimost1AtaskaitinisLaikotarpis" localSheetId="10">'Forma 9'!$E$78</definedName>
    <definedName name="VAS078_F_Pozeminiovande1AtaskaitinisLaikotarpis" localSheetId="10">'Forma 9'!$E$62</definedName>
    <definedName name="VAS078_F_Rezervuaruskai1AtaskaitinisLaikotarpis" localSheetId="10">'Forma 9'!$E$51</definedName>
    <definedName name="VAS078_F_Riebalair1AtaskaitinisLaikotarpis" localSheetId="10">'Forma 9'!$E$114</definedName>
    <definedName name="VAS078_F_Riebalair2AtaskaitinisLaikotarpis" localSheetId="10">'Forma 9'!$E$120</definedName>
    <definedName name="VAS078_F_Sausumedziaguk1AtaskaitinisLaikotarpis" localSheetId="10">'Forma 9'!$E$173</definedName>
    <definedName name="VAS078_F_Sausumedziaguk2AtaskaitinisLaikotarpis" localSheetId="10">'Forma 9'!$E$179</definedName>
    <definedName name="VAS078_F_Skaitikliubutu1AtaskaitinisLaikotarpis" localSheetId="10">'Forma 9'!$E$73</definedName>
    <definedName name="VAS078_F_Suspenduotosme1AtaskaitinisLaikotarpis" localSheetId="10">'Forma 9'!$E$113</definedName>
    <definedName name="VAS078_F_Suspenduotosme2AtaskaitinisLaikotarpis" localSheetId="10">'Forma 9'!$E$119</definedName>
    <definedName name="VAS078_F_Suspenduotosme3AtaskaitinisLaikotarpis" localSheetId="10">'Forma 9'!$E$137</definedName>
    <definedName name="VAS078_F_Suspenduotosme4AtaskaitinisLaikotarpis" localSheetId="10">'Forma 9'!$E$141</definedName>
    <definedName name="VAS078_F_Transportoprie10AtaskaitinisLaikotarpis" localSheetId="10">'Forma 9'!$E$185</definedName>
    <definedName name="VAS078_F_Transportoprie11AtaskaitinisLaikotarpis" localSheetId="10">'Forma 9'!$E$188</definedName>
    <definedName name="VAS078_F_Transportoprie12AtaskaitinisLaikotarpis" localSheetId="10">'Forma 9'!$E$190</definedName>
    <definedName name="VAS078_F_Uzdaroseslegin1AtaskaitinisLaikotarpis" localSheetId="10">'Forma 9'!$E$41</definedName>
    <definedName name="VAS078_F_Valyklosesusid1AtaskaitinisLaikotarpis" localSheetId="10">'Forma 9'!$E$146</definedName>
    <definedName name="VAS078_F_Valyklosesusid2AtaskaitinisLaikotarpis" localSheetId="10">'Forma 9'!$E$147</definedName>
    <definedName name="VAS078_F_Valyklosesusid3AtaskaitinisLaikotarpis" localSheetId="10">'Forma 9'!$E$148</definedName>
    <definedName name="VAS078_F_Vandensaeravim1AtaskaitinisLaikotarpis" localSheetId="10">'Forma 9'!$E$36</definedName>
    <definedName name="VAS078_F_Vandensemimoko1AtaskaitinisLaikotarpis" localSheetId="10">'Forma 9'!$E$67</definedName>
    <definedName name="VAS078_F_Vandensisgavimo1AtaskaitinisLaikotarpis" localSheetId="10">'Forma 9'!$E$11</definedName>
    <definedName name="VAS078_F_Vandenspakelim1AtaskaitinisLaikotarpis" localSheetId="10">'Forma 9'!$E$13</definedName>
    <definedName name="VAS078_F_Vandenspakelim2AtaskaitinisLaikotarpis" localSheetId="10">'Forma 9'!$E$59</definedName>
    <definedName name="VAS078_F_Vandenspakelim3AtaskaitinisLaikotarpis" localSheetId="10">'Forma 9'!$E$60</definedName>
    <definedName name="VAS078_F_Vandensruosime1AtaskaitinisLaikotarpis" localSheetId="10">'Forma 9'!$E$54</definedName>
    <definedName name="VAS078_F_Vandensruosimo1AtaskaitinisLaikotarpis" localSheetId="10">'Forma 9'!$E$12</definedName>
    <definedName name="VAS078_F_Vandentiekyjel1AtaskaitinisLaikotarpis" localSheetId="10">'Forma 9'!$E$74</definedName>
    <definedName name="VAS078_F_Vandentiekiopr1AtaskaitinisLaikotarpis" localSheetId="10">'Forma 9'!$E$65</definedName>
    <definedName name="VAS078_F_Vandentiekiusk1AtaskaitinisLaikotarpis" localSheetId="10">'Forma 9'!$E$58</definedName>
    <definedName name="VAS078_F_Vandenvieciusk1AtaskaitinisLaikotarpis" localSheetId="10">'Forma 9'!$E$32</definedName>
    <definedName name="VAS078_F_Vidutinisnuote1AtaskaitinisLaikotarpis" localSheetId="10">'Forma 9'!$E$157</definedName>
    <definedName name="VAS078_F_Vidutinisnuote2AtaskaitinisLaikotarpis" localSheetId="10">'Forma 9'!$E$162</definedName>
    <definedName name="VAS078_F_Vidutinispajeg1AtaskaitinisLaikotarpis" localSheetId="10">'Forma 9'!$E$17</definedName>
    <definedName name="VAS078_F_Vidutinispajeg2AtaskaitinisLaikotarpis" localSheetId="10">'Forma 9'!$E$18</definedName>
    <definedName name="VAS078_F_Vidutinispajeg3AtaskaitinisLaikotarpis" localSheetId="10">'Forma 9'!$E$19</definedName>
    <definedName name="VAS078_F_Vidutinispajeg4AtaskaitinisLaikotarpis" localSheetId="10">'Forma 9'!$E$20</definedName>
    <definedName name="VAS078_F_Vidutinispajeg5AtaskaitinisLaikotarpis" localSheetId="10">'Forma 9'!$E$22</definedName>
    <definedName name="VAS078_F_Vidutinispajeg6AtaskaitinisLaikotarpis" localSheetId="10">'Forma 9'!$E$23</definedName>
    <definedName name="VAS078_F_Vidutinispajeg7AtaskaitinisLaikotarpis" localSheetId="10">'Forma 9'!$E$24</definedName>
    <definedName name="VAS078_F_Vidutinissvert1AtaskaitinisLaikotarpis" localSheetId="10">'Forma 9'!$E$34</definedName>
    <definedName name="VAS078_F_Vidutinissvert2AtaskaitinisLaikotarpis" localSheetId="10">'Forma 9'!$E$56</definedName>
    <definedName name="VAS078_F_Vidutinissvert3AtaskaitinisLaikotarpis" localSheetId="10">'Forma 9'!$E$61</definedName>
    <definedName name="VAS078_F_Vidutinissvert4AtaskaitinisLaikotarpis" localSheetId="10">'Forma 9'!$E$79</definedName>
    <definedName name="VAS078_F_Vidutinissvert5AtaskaitinisLaikotarpis" localSheetId="10">'Forma 9'!$E$92</definedName>
    <definedName name="VAS082_D_Apskaitospriet1" localSheetId="11">'Forma 12'!$C$24</definedName>
    <definedName name="VAS082_D_Apskaitospriet2" localSheetId="11">'Forma 12'!$C$47</definedName>
    <definedName name="VAS082_D_Apskaitospriet3" localSheetId="11">'Forma 12'!$C$70</definedName>
    <definedName name="VAS082_D_Apskaitospriet4" localSheetId="11">'Forma 12'!$C$92</definedName>
    <definedName name="VAS082_D_Apskaitosveikla1" localSheetId="11">'Forma 12'!$O$9</definedName>
    <definedName name="VAS082_D_Bendraipaskirs1" localSheetId="11">'Forma 12'!$C$79</definedName>
    <definedName name="VAS082_D_Geriamojovande1" localSheetId="11">'Forma 12'!$F$9</definedName>
    <definedName name="VAS082_D_Geriamojovande2" localSheetId="11">'Forma 12'!$G$9</definedName>
    <definedName name="VAS082_D_Geriamojovande3" localSheetId="11">'Forma 12'!$H$9</definedName>
    <definedName name="VAS082_D_Irankiaimatavi1" localSheetId="11">'Forma 12'!$C$25</definedName>
    <definedName name="VAS082_D_Irankiaimatavi2" localSheetId="11">'Forma 12'!$C$48</definedName>
    <definedName name="VAS082_D_Irankiaimatavi3" localSheetId="11">'Forma 12'!$C$71</definedName>
    <definedName name="VAS082_D_Irankiaimatavi4" localSheetId="11">'Forma 12'!$C$93</definedName>
    <definedName name="VAS082_D_Irasyti1" localSheetId="11">'Forma 12'!$C$30</definedName>
    <definedName name="VAS082_D_Irasyti10" localSheetId="11">'Forma 12'!$C$98</definedName>
    <definedName name="VAS082_D_Irasyti11" localSheetId="11">'Forma 12'!$C$99</definedName>
    <definedName name="VAS082_D_Irasyti12" localSheetId="11">'Forma 12'!$C$100</definedName>
    <definedName name="VAS082_D_Irasyti2" localSheetId="11">'Forma 12'!$C$31</definedName>
    <definedName name="VAS082_D_Irasyti3" localSheetId="11">'Forma 12'!$C$32</definedName>
    <definedName name="VAS082_D_Irasyti4" localSheetId="11">'Forma 12'!$C$53</definedName>
    <definedName name="VAS082_D_Irasyti5" localSheetId="11">'Forma 12'!$C$54</definedName>
    <definedName name="VAS082_D_Irasyti6" localSheetId="11">'Forma 12'!$C$55</definedName>
    <definedName name="VAS082_D_Irasyti7" localSheetId="11">'Forma 12'!$C$76</definedName>
    <definedName name="VAS082_D_Irasyti8" localSheetId="11">'Forma 12'!$C$77</definedName>
    <definedName name="VAS082_D_Irasyti9" localSheetId="11">'Forma 12'!$C$78</definedName>
    <definedName name="VAS082_D_Isviso1" localSheetId="11">'Forma 12'!$D$9</definedName>
    <definedName name="VAS082_D_Isvisogvt1" localSheetId="11">'Forma 12'!$E$9</definedName>
    <definedName name="VAS082_D_Isvisont1" localSheetId="11">'Forma 12'!$I$9</definedName>
    <definedName name="VAS082_D_Keliaiaikstele1" localSheetId="11">'Forma 12'!$C$17</definedName>
    <definedName name="VAS082_D_Keliaiaikstele2" localSheetId="11">'Forma 12'!$C$40</definedName>
    <definedName name="VAS082_D_Keliaiaikstele3" localSheetId="11">'Forma 12'!$C$63</definedName>
    <definedName name="VAS082_D_Keliaiaikstele4" localSheetId="11">'Forma 12'!$C$86</definedName>
    <definedName name="VAS082_D_Kitairanga1" localSheetId="11">'Forma 12'!$C$90</definedName>
    <definedName name="VAS082_D_Kitareguliuoja1" localSheetId="11">'Forma 12'!$P$9</definedName>
    <definedName name="VAS082_D_Kitasilgalaiki1" localSheetId="11">'Forma 12'!$C$29</definedName>
    <definedName name="VAS082_D_Kitasilgalaiki2" localSheetId="11">'Forma 12'!$C$52</definedName>
    <definedName name="VAS082_D_Kitasilgalaiki3" localSheetId="11">'Forma 12'!$C$75</definedName>
    <definedName name="VAS082_D_Kitasilgalaiki4" localSheetId="11">'Forma 12'!$C$97</definedName>
    <definedName name="VAS082_D_Kitasnemateria1" localSheetId="11">'Forma 12'!$C$14</definedName>
    <definedName name="VAS082_D_Kitasnemateria2" localSheetId="11">'Forma 12'!$C$37</definedName>
    <definedName name="VAS082_D_Kitasnemateria3" localSheetId="11">'Forma 12'!$C$60</definedName>
    <definedName name="VAS082_D_Kitasnemateria4" localSheetId="11">'Forma 12'!$C$83</definedName>
    <definedName name="VAS082_D_Kitiirenginiai1" localSheetId="11">'Forma 12'!$C$19</definedName>
    <definedName name="VAS082_D_Kitiirenginiai2" localSheetId="11">'Forma 12'!$C$23</definedName>
    <definedName name="VAS082_D_Kitiirenginiai3" localSheetId="11">'Forma 12'!$C$42</definedName>
    <definedName name="VAS082_D_Kitiirenginiai4" localSheetId="11">'Forma 12'!$C$46</definedName>
    <definedName name="VAS082_D_Kitiirenginiai5" localSheetId="11">'Forma 12'!$C$65</definedName>
    <definedName name="VAS082_D_Kitiirenginiai6" localSheetId="11">'Forma 12'!$C$69</definedName>
    <definedName name="VAS082_D_Kitiirenginiai7" localSheetId="11">'Forma 12'!$C$88</definedName>
    <definedName name="VAS082_D_Kitiirenginiai8" localSheetId="11">'Forma 12'!$C$91</definedName>
    <definedName name="VAS082_D_Kitosreguliuoj1" localSheetId="11">'Forma 12'!$N$9</definedName>
    <definedName name="VAS082_D_Kitostransport1" localSheetId="11">'Forma 12'!$C$28</definedName>
    <definedName name="VAS082_D_Kitostransport2" localSheetId="11">'Forma 12'!$C$51</definedName>
    <definedName name="VAS082_D_Kitostransport3" localSheetId="11">'Forma 12'!$C$74</definedName>
    <definedName name="VAS082_D_Kitostransport4" localSheetId="11">'Forma 12'!$C$96</definedName>
    <definedName name="VAS082_D_Kitosveiklosne1" localSheetId="11">'Forma 12'!$Q$9</definedName>
    <definedName name="VAS082_D_Lengviejiautom1" localSheetId="11">'Forma 12'!$C$27</definedName>
    <definedName name="VAS082_D_Lengviejiautom2" localSheetId="11">'Forma 12'!$C$50</definedName>
    <definedName name="VAS082_D_Lengviejiautom3" localSheetId="11">'Forma 12'!$C$73</definedName>
    <definedName name="VAS082_D_Lengviejiautom4" localSheetId="11">'Forma 12'!$C$95</definedName>
    <definedName name="VAS082_D_Masinosiriranga1" localSheetId="11">'Forma 12'!$C$20</definedName>
    <definedName name="VAS082_D_Masinosiriranga2" localSheetId="11">'Forma 12'!$C$43</definedName>
    <definedName name="VAS082_D_Masinosiriranga3" localSheetId="11">'Forma 12'!$C$66</definedName>
    <definedName name="VAS082_D_Masinosiriranga4" localSheetId="11">'Forma 12'!$C$89</definedName>
    <definedName name="VAS082_D_Nematerialusis1" localSheetId="11">'Forma 12'!$C$11</definedName>
    <definedName name="VAS082_D_Nematerialusis2" localSheetId="11">'Forma 12'!$C$34</definedName>
    <definedName name="VAS082_D_Nematerialusis3" localSheetId="11">'Forma 12'!$C$57</definedName>
    <definedName name="VAS082_D_Nematerialusis4" localSheetId="11">'Forma 12'!$C$80</definedName>
    <definedName name="VAS082_D_Netiesiogiaipa1" localSheetId="11">'Forma 12'!$C$56</definedName>
    <definedName name="VAS082_D_Nuotekudumblot1" localSheetId="11">'Forma 12'!$L$9</definedName>
    <definedName name="VAS082_D_Nuotekuirdumbl1" localSheetId="11">'Forma 12'!$C$22</definedName>
    <definedName name="VAS082_D_Nuotekuirdumbl2" localSheetId="11">'Forma 12'!$C$45</definedName>
    <definedName name="VAS082_D_Nuotekuirdumbl3" localSheetId="11">'Forma 12'!$C$68</definedName>
    <definedName name="VAS082_D_Nuotekusurinki1" localSheetId="11">'Forma 12'!$J$9</definedName>
    <definedName name="VAS082_D_Nuotekuvalymas1" localSheetId="11">'Forma 12'!$K$9</definedName>
    <definedName name="VAS082_D_Paskirstomasil1" localSheetId="11">'Forma 12'!$C$10</definedName>
    <definedName name="VAS082_D_Pastataiadmini1" localSheetId="11">'Forma 12'!$C$16</definedName>
    <definedName name="VAS082_D_Pastataiadmini2" localSheetId="11">'Forma 12'!$C$39</definedName>
    <definedName name="VAS082_D_Pastataiadmini3" localSheetId="11">'Forma 12'!$C$62</definedName>
    <definedName name="VAS082_D_Pastataiadmini4" localSheetId="11">'Forma 12'!$C$85</definedName>
    <definedName name="VAS082_D_Pastataiirstat1" localSheetId="11">'Forma 12'!$C$15</definedName>
    <definedName name="VAS082_D_Pastataiirstat2" localSheetId="11">'Forma 12'!$C$38</definedName>
    <definedName name="VAS082_D_Pastataiirstat3" localSheetId="11">'Forma 12'!$C$61</definedName>
    <definedName name="VAS082_D_Pastataiirstat4" localSheetId="11">'Forma 12'!$C$84</definedName>
    <definedName name="VAS082_D_Pavirsiniunuot1" localSheetId="11">'Forma 12'!$M$9</definedName>
    <definedName name="VAS082_D_Specprogramine1" localSheetId="11">'Forma 12'!$C$13</definedName>
    <definedName name="VAS082_D_Specprogramine2" localSheetId="11">'Forma 12'!$C$36</definedName>
    <definedName name="VAS082_D_Specprogramine3" localSheetId="11">'Forma 12'!$C$59</definedName>
    <definedName name="VAS082_D_Specprogramine4" localSheetId="11">'Forma 12'!$C$82</definedName>
    <definedName name="VAS082_D_Standartinepro1" localSheetId="11">'Forma 12'!$C$12</definedName>
    <definedName name="VAS082_D_Standartinepro2" localSheetId="11">'Forma 12'!$C$35</definedName>
    <definedName name="VAS082_D_Standartinepro3" localSheetId="11">'Forma 12'!$C$58</definedName>
    <definedName name="VAS082_D_Standartinepro4" localSheetId="11">'Forma 12'!$C$81</definedName>
    <definedName name="VAS082_D_Tiesiogiaipask1" localSheetId="11">'Forma 12'!$C$33</definedName>
    <definedName name="VAS082_D_Transportoprie1" localSheetId="11">'Forma 12'!$C$26</definedName>
    <definedName name="VAS082_D_Transportoprie2" localSheetId="11">'Forma 12'!$C$49</definedName>
    <definedName name="VAS082_D_Transportoprie3" localSheetId="11">'Forma 12'!$C$72</definedName>
    <definedName name="VAS082_D_Transportoprie4" localSheetId="11">'Forma 12'!$C$94</definedName>
    <definedName name="VAS082_D_Vamzdynai1" localSheetId="11">'Forma 12'!$C$18</definedName>
    <definedName name="VAS082_D_Vamzdynai2" localSheetId="11">'Forma 12'!$C$41</definedName>
    <definedName name="VAS082_D_Vamzdynai3" localSheetId="11">'Forma 12'!$C$64</definedName>
    <definedName name="VAS082_D_Vamzdynai4" localSheetId="11">'Forma 12'!$C$87</definedName>
    <definedName name="VAS082_D_Vandenssiurbli1" localSheetId="11">'Forma 12'!$C$21</definedName>
    <definedName name="VAS082_D_Vandenssiurbli2" localSheetId="11">'Forma 12'!$C$44</definedName>
    <definedName name="VAS082_D_Vandenssiurbli3" localSheetId="11">'Forma 12'!$C$67</definedName>
    <definedName name="VAS082_F_Apskaitospriet1Apskaitosveikla1" localSheetId="11">'Forma 12'!$O$24</definedName>
    <definedName name="VAS082_F_Apskaitospriet1Geriamojovande1" localSheetId="11">'Forma 12'!$F$24</definedName>
    <definedName name="VAS082_F_Apskaitospriet1Geriamojovande2" localSheetId="11">'Forma 12'!$G$24</definedName>
    <definedName name="VAS082_F_Apskaitospriet1Geriamojovande3" localSheetId="11">'Forma 12'!$H$24</definedName>
    <definedName name="VAS082_F_Apskaitospriet1Isviso1" localSheetId="11">'Forma 12'!$D$24</definedName>
    <definedName name="VAS082_F_Apskaitospriet1Isvisogvt1" localSheetId="11">'Forma 12'!$E$24</definedName>
    <definedName name="VAS082_F_Apskaitospriet1Isvisont1" localSheetId="11">'Forma 12'!$I$24</definedName>
    <definedName name="VAS082_F_Apskaitospriet1Kitareguliuoja1" localSheetId="11">'Forma 12'!$P$24</definedName>
    <definedName name="VAS082_F_Apskaitospriet1Kitosreguliuoj1" localSheetId="11">'Forma 12'!$N$24</definedName>
    <definedName name="VAS082_F_Apskaitospriet1Kitosveiklosne1" localSheetId="11">'Forma 12'!$Q$24</definedName>
    <definedName name="VAS082_F_Apskaitospriet1Nuotekudumblot1" localSheetId="11">'Forma 12'!$L$24</definedName>
    <definedName name="VAS082_F_Apskaitospriet1Nuotekusurinki1" localSheetId="11">'Forma 12'!$J$24</definedName>
    <definedName name="VAS082_F_Apskaitospriet1Nuotekuvalymas1" localSheetId="11">'Forma 12'!$K$24</definedName>
    <definedName name="VAS082_F_Apskaitospriet1Pavirsiniunuot1" localSheetId="11">'Forma 12'!$M$24</definedName>
    <definedName name="VAS082_F_Apskaitospriet2Apskaitosveikla1" localSheetId="11">'Forma 12'!$O$47</definedName>
    <definedName name="VAS082_F_Apskaitospriet2Geriamojovande1" localSheetId="11">'Forma 12'!$F$47</definedName>
    <definedName name="VAS082_F_Apskaitospriet2Geriamojovande2" localSheetId="11">'Forma 12'!$G$47</definedName>
    <definedName name="VAS082_F_Apskaitospriet2Geriamojovande3" localSheetId="11">'Forma 12'!$H$47</definedName>
    <definedName name="VAS082_F_Apskaitospriet2Isviso1" localSheetId="11">'Forma 12'!$D$47</definedName>
    <definedName name="VAS082_F_Apskaitospriet2Isvisogvt1" localSheetId="11">'Forma 12'!$E$47</definedName>
    <definedName name="VAS082_F_Apskaitospriet2Isvisont1" localSheetId="11">'Forma 12'!$I$47</definedName>
    <definedName name="VAS082_F_Apskaitospriet2Kitareguliuoja1" localSheetId="11">'Forma 12'!$P$47</definedName>
    <definedName name="VAS082_F_Apskaitospriet2Kitosreguliuoj1" localSheetId="11">'Forma 12'!$N$47</definedName>
    <definedName name="VAS082_F_Apskaitospriet2Kitosveiklosne1" localSheetId="11">'Forma 12'!$Q$47</definedName>
    <definedName name="VAS082_F_Apskaitospriet2Nuotekudumblot1" localSheetId="11">'Forma 12'!$L$47</definedName>
    <definedName name="VAS082_F_Apskaitospriet2Nuotekusurinki1" localSheetId="11">'Forma 12'!$J$47</definedName>
    <definedName name="VAS082_F_Apskaitospriet2Nuotekuvalymas1" localSheetId="11">'Forma 12'!$K$47</definedName>
    <definedName name="VAS082_F_Apskaitospriet2Pavirsiniunuot1" localSheetId="11">'Forma 12'!$M$47</definedName>
    <definedName name="VAS082_F_Apskaitospriet3Apskaitosveikla1" localSheetId="11">'Forma 12'!$O$70</definedName>
    <definedName name="VAS082_F_Apskaitospriet3Geriamojovande1" localSheetId="11">'Forma 12'!$F$70</definedName>
    <definedName name="VAS082_F_Apskaitospriet3Geriamojovande2" localSheetId="11">'Forma 12'!$G$70</definedName>
    <definedName name="VAS082_F_Apskaitospriet3Geriamojovande3" localSheetId="11">'Forma 12'!$H$70</definedName>
    <definedName name="VAS082_F_Apskaitospriet3Isviso1" localSheetId="11">'Forma 12'!$D$70</definedName>
    <definedName name="VAS082_F_Apskaitospriet3Isvisogvt1" localSheetId="11">'Forma 12'!$E$70</definedName>
    <definedName name="VAS082_F_Apskaitospriet3Isvisont1" localSheetId="11">'Forma 12'!$I$70</definedName>
    <definedName name="VAS082_F_Apskaitospriet3Kitareguliuoja1" localSheetId="11">'Forma 12'!$P$70</definedName>
    <definedName name="VAS082_F_Apskaitospriet3Kitosreguliuoj1" localSheetId="11">'Forma 12'!$N$70</definedName>
    <definedName name="VAS082_F_Apskaitospriet3Kitosveiklosne1" localSheetId="11">'Forma 12'!$Q$70</definedName>
    <definedName name="VAS082_F_Apskaitospriet3Nuotekudumblot1" localSheetId="11">'Forma 12'!$L$70</definedName>
    <definedName name="VAS082_F_Apskaitospriet3Nuotekusurinki1" localSheetId="11">'Forma 12'!$J$70</definedName>
    <definedName name="VAS082_F_Apskaitospriet3Nuotekuvalymas1" localSheetId="11">'Forma 12'!$K$70</definedName>
    <definedName name="VAS082_F_Apskaitospriet3Pavirsiniunuot1" localSheetId="11">'Forma 12'!$M$70</definedName>
    <definedName name="VAS082_F_Apskaitospriet4Apskaitosveikla1" localSheetId="11">'Forma 12'!$O$92</definedName>
    <definedName name="VAS082_F_Apskaitospriet4Geriamojovande1" localSheetId="11">'Forma 12'!$F$92</definedName>
    <definedName name="VAS082_F_Apskaitospriet4Geriamojovande2" localSheetId="11">'Forma 12'!$G$92</definedName>
    <definedName name="VAS082_F_Apskaitospriet4Geriamojovande3" localSheetId="11">'Forma 12'!$H$92</definedName>
    <definedName name="VAS082_F_Apskaitospriet4Isviso1" localSheetId="11">'Forma 12'!$D$92</definedName>
    <definedName name="VAS082_F_Apskaitospriet4Isvisogvt1" localSheetId="11">'Forma 12'!$E$92</definedName>
    <definedName name="VAS082_F_Apskaitospriet4Isvisont1" localSheetId="11">'Forma 12'!$I$92</definedName>
    <definedName name="VAS082_F_Apskaitospriet4Kitareguliuoja1" localSheetId="11">'Forma 12'!$P$92</definedName>
    <definedName name="VAS082_F_Apskaitospriet4Kitosreguliuoj1" localSheetId="11">'Forma 12'!$N$92</definedName>
    <definedName name="VAS082_F_Apskaitospriet4Kitosveiklosne1" localSheetId="11">'Forma 12'!$Q$92</definedName>
    <definedName name="VAS082_F_Apskaitospriet4Nuotekudumblot1" localSheetId="11">'Forma 12'!$L$92</definedName>
    <definedName name="VAS082_F_Apskaitospriet4Nuotekusurinki1" localSheetId="11">'Forma 12'!$J$92</definedName>
    <definedName name="VAS082_F_Apskaitospriet4Nuotekuvalymas1" localSheetId="11">'Forma 12'!$K$92</definedName>
    <definedName name="VAS082_F_Apskaitospriet4Pavirsiniunuot1" localSheetId="11">'Forma 12'!$M$92</definedName>
    <definedName name="VAS082_F_Bendraipaskirs1Apskaitosveikla1" localSheetId="11">'Forma 12'!$O$79</definedName>
    <definedName name="VAS082_F_Bendraipaskirs1Geriamojovande1" localSheetId="11">'Forma 12'!$F$79</definedName>
    <definedName name="VAS082_F_Bendraipaskirs1Geriamojovande2" localSheetId="11">'Forma 12'!$G$79</definedName>
    <definedName name="VAS082_F_Bendraipaskirs1Geriamojovande3" localSheetId="11">'Forma 12'!$H$79</definedName>
    <definedName name="VAS082_F_Bendraipaskirs1Isviso1" localSheetId="11">'Forma 12'!$D$79</definedName>
    <definedName name="VAS082_F_Bendraipaskirs1Isvisogvt1" localSheetId="11">'Forma 12'!$E$79</definedName>
    <definedName name="VAS082_F_Bendraipaskirs1Isvisont1" localSheetId="11">'Forma 12'!$I$79</definedName>
    <definedName name="VAS082_F_Bendraipaskirs1Kitareguliuoja1" localSheetId="11">'Forma 12'!$P$79</definedName>
    <definedName name="VAS082_F_Bendraipaskirs1Kitosreguliuoj1" localSheetId="11">'Forma 12'!$N$79</definedName>
    <definedName name="VAS082_F_Bendraipaskirs1Kitosveiklosne1" localSheetId="11">'Forma 12'!$Q$79</definedName>
    <definedName name="VAS082_F_Bendraipaskirs1Nuotekudumblot1" localSheetId="11">'Forma 12'!$L$79</definedName>
    <definedName name="VAS082_F_Bendraipaskirs1Nuotekusurinki1" localSheetId="11">'Forma 12'!$J$79</definedName>
    <definedName name="VAS082_F_Bendraipaskirs1Nuotekuvalymas1" localSheetId="11">'Forma 12'!$K$79</definedName>
    <definedName name="VAS082_F_Bendraipaskirs1Pavirsiniunuot1" localSheetId="11">'Forma 12'!$M$79</definedName>
    <definedName name="VAS082_F_Irankiaimatavi1Apskaitosveikla1" localSheetId="11">'Forma 12'!$O$25</definedName>
    <definedName name="VAS082_F_Irankiaimatavi1Geriamojovande1" localSheetId="11">'Forma 12'!$F$25</definedName>
    <definedName name="VAS082_F_Irankiaimatavi1Geriamojovande2" localSheetId="11">'Forma 12'!$G$25</definedName>
    <definedName name="VAS082_F_Irankiaimatavi1Geriamojovande3" localSheetId="11">'Forma 12'!$H$25</definedName>
    <definedName name="VAS082_F_Irankiaimatavi1Isviso1" localSheetId="11">'Forma 12'!$D$25</definedName>
    <definedName name="VAS082_F_Irankiaimatavi1Isvisogvt1" localSheetId="11">'Forma 12'!$E$25</definedName>
    <definedName name="VAS082_F_Irankiaimatavi1Isvisont1" localSheetId="11">'Forma 12'!$I$25</definedName>
    <definedName name="VAS082_F_Irankiaimatavi1Kitareguliuoja1" localSheetId="11">'Forma 12'!$P$25</definedName>
    <definedName name="VAS082_F_Irankiaimatavi1Kitosreguliuoj1" localSheetId="11">'Forma 12'!$N$25</definedName>
    <definedName name="VAS082_F_Irankiaimatavi1Kitosveiklosne1" localSheetId="11">'Forma 12'!$Q$25</definedName>
    <definedName name="VAS082_F_Irankiaimatavi1Nuotekudumblot1" localSheetId="11">'Forma 12'!$L$25</definedName>
    <definedName name="VAS082_F_Irankiaimatavi1Nuotekusurinki1" localSheetId="11">'Forma 12'!$J$25</definedName>
    <definedName name="VAS082_F_Irankiaimatavi1Nuotekuvalymas1" localSheetId="11">'Forma 12'!$K$25</definedName>
    <definedName name="VAS082_F_Irankiaimatavi1Pavirsiniunuot1" localSheetId="11">'Forma 12'!$M$25</definedName>
    <definedName name="VAS082_F_Irankiaimatavi2Apskaitosveikla1" localSheetId="11">'Forma 12'!$O$48</definedName>
    <definedName name="VAS082_F_Irankiaimatavi2Geriamojovande1" localSheetId="11">'Forma 12'!$F$48</definedName>
    <definedName name="VAS082_F_Irankiaimatavi2Geriamojovande2" localSheetId="11">'Forma 12'!$G$48</definedName>
    <definedName name="VAS082_F_Irankiaimatavi2Geriamojovande3" localSheetId="11">'Forma 12'!$H$48</definedName>
    <definedName name="VAS082_F_Irankiaimatavi2Isviso1" localSheetId="11">'Forma 12'!$D$48</definedName>
    <definedName name="VAS082_F_Irankiaimatavi2Isvisogvt1" localSheetId="11">'Forma 12'!$E$48</definedName>
    <definedName name="VAS082_F_Irankiaimatavi2Isvisont1" localSheetId="11">'Forma 12'!$I$48</definedName>
    <definedName name="VAS082_F_Irankiaimatavi2Kitareguliuoja1" localSheetId="11">'Forma 12'!$P$48</definedName>
    <definedName name="VAS082_F_Irankiaimatavi2Kitosreguliuoj1" localSheetId="11">'Forma 12'!$N$48</definedName>
    <definedName name="VAS082_F_Irankiaimatavi2Kitosveiklosne1" localSheetId="11">'Forma 12'!$Q$48</definedName>
    <definedName name="VAS082_F_Irankiaimatavi2Nuotekudumblot1" localSheetId="11">'Forma 12'!$L$48</definedName>
    <definedName name="VAS082_F_Irankiaimatavi2Nuotekusurinki1" localSheetId="11">'Forma 12'!$J$48</definedName>
    <definedName name="VAS082_F_Irankiaimatavi2Nuotekuvalymas1" localSheetId="11">'Forma 12'!$K$48</definedName>
    <definedName name="VAS082_F_Irankiaimatavi2Pavirsiniunuot1" localSheetId="11">'Forma 12'!$M$48</definedName>
    <definedName name="VAS082_F_Irankiaimatavi3Apskaitosveikla1" localSheetId="11">'Forma 12'!$O$71</definedName>
    <definedName name="VAS082_F_Irankiaimatavi3Geriamojovande1" localSheetId="11">'Forma 12'!$F$71</definedName>
    <definedName name="VAS082_F_Irankiaimatavi3Geriamojovande2" localSheetId="11">'Forma 12'!$G$71</definedName>
    <definedName name="VAS082_F_Irankiaimatavi3Geriamojovande3" localSheetId="11">'Forma 12'!$H$71</definedName>
    <definedName name="VAS082_F_Irankiaimatavi3Isviso1" localSheetId="11">'Forma 12'!$D$71</definedName>
    <definedName name="VAS082_F_Irankiaimatavi3Isvisogvt1" localSheetId="11">'Forma 12'!$E$71</definedName>
    <definedName name="VAS082_F_Irankiaimatavi3Isvisont1" localSheetId="11">'Forma 12'!$I$71</definedName>
    <definedName name="VAS082_F_Irankiaimatavi3Kitareguliuoja1" localSheetId="11">'Forma 12'!$P$71</definedName>
    <definedName name="VAS082_F_Irankiaimatavi3Kitosreguliuoj1" localSheetId="11">'Forma 12'!$N$71</definedName>
    <definedName name="VAS082_F_Irankiaimatavi3Kitosveiklosne1" localSheetId="11">'Forma 12'!$Q$71</definedName>
    <definedName name="VAS082_F_Irankiaimatavi3Nuotekudumblot1" localSheetId="11">'Forma 12'!$L$71</definedName>
    <definedName name="VAS082_F_Irankiaimatavi3Nuotekusurinki1" localSheetId="11">'Forma 12'!$J$71</definedName>
    <definedName name="VAS082_F_Irankiaimatavi3Nuotekuvalymas1" localSheetId="11">'Forma 12'!$K$71</definedName>
    <definedName name="VAS082_F_Irankiaimatavi3Pavirsiniunuot1" localSheetId="11">'Forma 12'!$M$71</definedName>
    <definedName name="VAS082_F_Irankiaimatavi4Apskaitosveikla1" localSheetId="11">'Forma 12'!$O$93</definedName>
    <definedName name="VAS082_F_Irankiaimatavi4Geriamojovande1" localSheetId="11">'Forma 12'!$F$93</definedName>
    <definedName name="VAS082_F_Irankiaimatavi4Geriamojovande2" localSheetId="11">'Forma 12'!$G$93</definedName>
    <definedName name="VAS082_F_Irankiaimatavi4Geriamojovande3" localSheetId="11">'Forma 12'!$H$93</definedName>
    <definedName name="VAS082_F_Irankiaimatavi4Isviso1" localSheetId="11">'Forma 12'!$D$93</definedName>
    <definedName name="VAS082_F_Irankiaimatavi4Isvisogvt1" localSheetId="11">'Forma 12'!$E$93</definedName>
    <definedName name="VAS082_F_Irankiaimatavi4Isvisont1" localSheetId="11">'Forma 12'!$I$93</definedName>
    <definedName name="VAS082_F_Irankiaimatavi4Kitareguliuoja1" localSheetId="11">'Forma 12'!$P$93</definedName>
    <definedName name="VAS082_F_Irankiaimatavi4Kitosreguliuoj1" localSheetId="11">'Forma 12'!$N$93</definedName>
    <definedName name="VAS082_F_Irankiaimatavi4Kitosveiklosne1" localSheetId="11">'Forma 12'!$Q$93</definedName>
    <definedName name="VAS082_F_Irankiaimatavi4Nuotekudumblot1" localSheetId="11">'Forma 12'!$L$93</definedName>
    <definedName name="VAS082_F_Irankiaimatavi4Nuotekusurinki1" localSheetId="11">'Forma 12'!$J$93</definedName>
    <definedName name="VAS082_F_Irankiaimatavi4Nuotekuvalymas1" localSheetId="11">'Forma 12'!$K$93</definedName>
    <definedName name="VAS082_F_Irankiaimatavi4Pavirsiniunuot1" localSheetId="11">'Forma 12'!$M$93</definedName>
    <definedName name="VAS082_F_Irasyti10Apskaitosveikla1" localSheetId="11">'Forma 12'!$O$98</definedName>
    <definedName name="VAS082_F_Irasyti10Geriamojovande1" localSheetId="11">'Forma 12'!$F$98</definedName>
    <definedName name="VAS082_F_Irasyti10Geriamojovande2" localSheetId="11">'Forma 12'!$G$98</definedName>
    <definedName name="VAS082_F_Irasyti10Geriamojovande3" localSheetId="11">'Forma 12'!$H$98</definedName>
    <definedName name="VAS082_F_Irasyti10Isviso1" localSheetId="11">'Forma 12'!$D$98</definedName>
    <definedName name="VAS082_F_Irasyti10Isvisogvt1" localSheetId="11">'Forma 12'!$E$98</definedName>
    <definedName name="VAS082_F_Irasyti10Isvisont1" localSheetId="11">'Forma 12'!$I$98</definedName>
    <definedName name="VAS082_F_Irasyti10Kitareguliuoja1" localSheetId="11">'Forma 12'!$P$98</definedName>
    <definedName name="VAS082_F_Irasyti10Kitosreguliuoj1" localSheetId="11">'Forma 12'!$N$98</definedName>
    <definedName name="VAS082_F_Irasyti10Kitosveiklosne1" localSheetId="11">'Forma 12'!$Q$98</definedName>
    <definedName name="VAS082_F_Irasyti10Nuotekudumblot1" localSheetId="11">'Forma 12'!$L$98</definedName>
    <definedName name="VAS082_F_Irasyti10Nuotekusurinki1" localSheetId="11">'Forma 12'!$J$98</definedName>
    <definedName name="VAS082_F_Irasyti10Nuotekuvalymas1" localSheetId="11">'Forma 12'!$K$98</definedName>
    <definedName name="VAS082_F_Irasyti10Pavirsiniunuot1" localSheetId="11">'Forma 12'!$M$98</definedName>
    <definedName name="VAS082_F_Irasyti11Apskaitosveikla1" localSheetId="11">'Forma 12'!$O$99</definedName>
    <definedName name="VAS082_F_Irasyti11Geriamojovande1" localSheetId="11">'Forma 12'!$F$99</definedName>
    <definedName name="VAS082_F_Irasyti11Geriamojovande2" localSheetId="11">'Forma 12'!$G$99</definedName>
    <definedName name="VAS082_F_Irasyti11Geriamojovande3" localSheetId="11">'Forma 12'!$H$99</definedName>
    <definedName name="VAS082_F_Irasyti11Isviso1" localSheetId="11">'Forma 12'!$D$99</definedName>
    <definedName name="VAS082_F_Irasyti11Isvisogvt1" localSheetId="11">'Forma 12'!$E$99</definedName>
    <definedName name="VAS082_F_Irasyti11Isvisont1" localSheetId="11">'Forma 12'!$I$99</definedName>
    <definedName name="VAS082_F_Irasyti11Kitareguliuoja1" localSheetId="11">'Forma 12'!$P$99</definedName>
    <definedName name="VAS082_F_Irasyti11Kitosreguliuoj1" localSheetId="11">'Forma 12'!$N$99</definedName>
    <definedName name="VAS082_F_Irasyti11Kitosveiklosne1" localSheetId="11">'Forma 12'!$Q$99</definedName>
    <definedName name="VAS082_F_Irasyti11Nuotekudumblot1" localSheetId="11">'Forma 12'!$L$99</definedName>
    <definedName name="VAS082_F_Irasyti11Nuotekusurinki1" localSheetId="11">'Forma 12'!$J$99</definedName>
    <definedName name="VAS082_F_Irasyti11Nuotekuvalymas1" localSheetId="11">'Forma 12'!$K$99</definedName>
    <definedName name="VAS082_F_Irasyti11Pavirsiniunuot1" localSheetId="11">'Forma 12'!$M$99</definedName>
    <definedName name="VAS082_F_Irasyti12Apskaitosveikla1" localSheetId="11">'Forma 12'!$O$100</definedName>
    <definedName name="VAS082_F_Irasyti12Geriamojovande1" localSheetId="11">'Forma 12'!$F$100</definedName>
    <definedName name="VAS082_F_Irasyti12Geriamojovande2" localSheetId="11">'Forma 12'!$G$100</definedName>
    <definedName name="VAS082_F_Irasyti12Geriamojovande3" localSheetId="11">'Forma 12'!$H$100</definedName>
    <definedName name="VAS082_F_Irasyti12Isviso1" localSheetId="11">'Forma 12'!$D$100</definedName>
    <definedName name="VAS082_F_Irasyti12Isvisogvt1" localSheetId="11">'Forma 12'!$E$100</definedName>
    <definedName name="VAS082_F_Irasyti12Isvisont1" localSheetId="11">'Forma 12'!$I$100</definedName>
    <definedName name="VAS082_F_Irasyti12Kitareguliuoja1" localSheetId="11">'Forma 12'!$P$100</definedName>
    <definedName name="VAS082_F_Irasyti12Kitosreguliuoj1" localSheetId="11">'Forma 12'!$N$100</definedName>
    <definedName name="VAS082_F_Irasyti12Kitosveiklosne1" localSheetId="11">'Forma 12'!$Q$100</definedName>
    <definedName name="VAS082_F_Irasyti12Nuotekudumblot1" localSheetId="11">'Forma 12'!$L$100</definedName>
    <definedName name="VAS082_F_Irasyti12Nuotekusurinki1" localSheetId="11">'Forma 12'!$J$100</definedName>
    <definedName name="VAS082_F_Irasyti12Nuotekuvalymas1" localSheetId="11">'Forma 12'!$K$100</definedName>
    <definedName name="VAS082_F_Irasyti12Pavirsiniunuot1" localSheetId="11">'Forma 12'!$M$100</definedName>
    <definedName name="VAS082_F_Irasyti1Apskaitosveikla1" localSheetId="11">'Forma 12'!$O$30</definedName>
    <definedName name="VAS082_F_Irasyti1Geriamojovande1" localSheetId="11">'Forma 12'!$F$30</definedName>
    <definedName name="VAS082_F_Irasyti1Geriamojovande2" localSheetId="11">'Forma 12'!$G$30</definedName>
    <definedName name="VAS082_F_Irasyti1Geriamojovande3" localSheetId="11">'Forma 12'!$H$30</definedName>
    <definedName name="VAS082_F_Irasyti1Isviso1" localSheetId="11">'Forma 12'!$D$30</definedName>
    <definedName name="VAS082_F_Irasyti1Isvisogvt1" localSheetId="11">'Forma 12'!$E$30</definedName>
    <definedName name="VAS082_F_Irasyti1Isvisont1" localSheetId="11">'Forma 12'!$I$30</definedName>
    <definedName name="VAS082_F_Irasyti1Kitareguliuoja1" localSheetId="11">'Forma 12'!$P$30</definedName>
    <definedName name="VAS082_F_Irasyti1Kitosreguliuoj1" localSheetId="11">'Forma 12'!$N$30</definedName>
    <definedName name="VAS082_F_Irasyti1Kitosveiklosne1" localSheetId="11">'Forma 12'!$Q$30</definedName>
    <definedName name="VAS082_F_Irasyti1Nuotekudumblot1" localSheetId="11">'Forma 12'!$L$30</definedName>
    <definedName name="VAS082_F_Irasyti1Nuotekusurinki1" localSheetId="11">'Forma 12'!$J$30</definedName>
    <definedName name="VAS082_F_Irasyti1Nuotekuvalymas1" localSheetId="11">'Forma 12'!$K$30</definedName>
    <definedName name="VAS082_F_Irasyti1Pavirsiniunuot1" localSheetId="11">'Forma 12'!$M$30</definedName>
    <definedName name="VAS082_F_Irasyti2Apskaitosveikla1" localSheetId="11">'Forma 12'!$O$31</definedName>
    <definedName name="VAS082_F_Irasyti2Geriamojovande1" localSheetId="11">'Forma 12'!$F$31</definedName>
    <definedName name="VAS082_F_Irasyti2Geriamojovande2" localSheetId="11">'Forma 12'!$G$31</definedName>
    <definedName name="VAS082_F_Irasyti2Geriamojovande3" localSheetId="11">'Forma 12'!$H$31</definedName>
    <definedName name="VAS082_F_Irasyti2Isviso1" localSheetId="11">'Forma 12'!$D$31</definedName>
    <definedName name="VAS082_F_Irasyti2Isvisogvt1" localSheetId="11">'Forma 12'!$E$31</definedName>
    <definedName name="VAS082_F_Irasyti2Isvisont1" localSheetId="11">'Forma 12'!$I$31</definedName>
    <definedName name="VAS082_F_Irasyti2Kitareguliuoja1" localSheetId="11">'Forma 12'!$P$31</definedName>
    <definedName name="VAS082_F_Irasyti2Kitosreguliuoj1" localSheetId="11">'Forma 12'!$N$31</definedName>
    <definedName name="VAS082_F_Irasyti2Kitosveiklosne1" localSheetId="11">'Forma 12'!$Q$31</definedName>
    <definedName name="VAS082_F_Irasyti2Nuotekudumblot1" localSheetId="11">'Forma 12'!$L$31</definedName>
    <definedName name="VAS082_F_Irasyti2Nuotekusurinki1" localSheetId="11">'Forma 12'!$J$31</definedName>
    <definedName name="VAS082_F_Irasyti2Nuotekuvalymas1" localSheetId="11">'Forma 12'!$K$31</definedName>
    <definedName name="VAS082_F_Irasyti2Pavirsiniunuot1" localSheetId="11">'Forma 12'!$M$31</definedName>
    <definedName name="VAS082_F_Irasyti3Apskaitosveikla1" localSheetId="11">'Forma 12'!$O$32</definedName>
    <definedName name="VAS082_F_Irasyti3Geriamojovande1" localSheetId="11">'Forma 12'!$F$32</definedName>
    <definedName name="VAS082_F_Irasyti3Geriamojovande2" localSheetId="11">'Forma 12'!$G$32</definedName>
    <definedName name="VAS082_F_Irasyti3Geriamojovande3" localSheetId="11">'Forma 12'!$H$32</definedName>
    <definedName name="VAS082_F_Irasyti3Isviso1" localSheetId="11">'Forma 12'!$D$32</definedName>
    <definedName name="VAS082_F_Irasyti3Isvisogvt1" localSheetId="11">'Forma 12'!$E$32</definedName>
    <definedName name="VAS082_F_Irasyti3Isvisont1" localSheetId="11">'Forma 12'!$I$32</definedName>
    <definedName name="VAS082_F_Irasyti3Kitareguliuoja1" localSheetId="11">'Forma 12'!$P$32</definedName>
    <definedName name="VAS082_F_Irasyti3Kitosreguliuoj1" localSheetId="11">'Forma 12'!$N$32</definedName>
    <definedName name="VAS082_F_Irasyti3Kitosveiklosne1" localSheetId="11">'Forma 12'!$Q$32</definedName>
    <definedName name="VAS082_F_Irasyti3Nuotekudumblot1" localSheetId="11">'Forma 12'!$L$32</definedName>
    <definedName name="VAS082_F_Irasyti3Nuotekusurinki1" localSheetId="11">'Forma 12'!$J$32</definedName>
    <definedName name="VAS082_F_Irasyti3Nuotekuvalymas1" localSheetId="11">'Forma 12'!$K$32</definedName>
    <definedName name="VAS082_F_Irasyti3Pavirsiniunuot1" localSheetId="11">'Forma 12'!$M$32</definedName>
    <definedName name="VAS082_F_Irasyti4Apskaitosveikla1" localSheetId="11">'Forma 12'!$O$53</definedName>
    <definedName name="VAS082_F_Irasyti4Geriamojovande1" localSheetId="11">'Forma 12'!$F$53</definedName>
    <definedName name="VAS082_F_Irasyti4Geriamojovande2" localSheetId="11">'Forma 12'!$G$53</definedName>
    <definedName name="VAS082_F_Irasyti4Geriamojovande3" localSheetId="11">'Forma 12'!$H$53</definedName>
    <definedName name="VAS082_F_Irasyti4Isviso1" localSheetId="11">'Forma 12'!$D$53</definedName>
    <definedName name="VAS082_F_Irasyti4Isvisogvt1" localSheetId="11">'Forma 12'!$E$53</definedName>
    <definedName name="VAS082_F_Irasyti4Isvisont1" localSheetId="11">'Forma 12'!$I$53</definedName>
    <definedName name="VAS082_F_Irasyti4Kitareguliuoja1" localSheetId="11">'Forma 12'!$P$53</definedName>
    <definedName name="VAS082_F_Irasyti4Kitosreguliuoj1" localSheetId="11">'Forma 12'!$N$53</definedName>
    <definedName name="VAS082_F_Irasyti4Kitosveiklosne1" localSheetId="11">'Forma 12'!$Q$53</definedName>
    <definedName name="VAS082_F_Irasyti4Nuotekudumblot1" localSheetId="11">'Forma 12'!$L$53</definedName>
    <definedName name="VAS082_F_Irasyti4Nuotekusurinki1" localSheetId="11">'Forma 12'!$J$53</definedName>
    <definedName name="VAS082_F_Irasyti4Nuotekuvalymas1" localSheetId="11">'Forma 12'!$K$53</definedName>
    <definedName name="VAS082_F_Irasyti4Pavirsiniunuot1" localSheetId="11">'Forma 12'!$M$53</definedName>
    <definedName name="VAS082_F_Irasyti5Apskaitosveikla1" localSheetId="11">'Forma 12'!$O$54</definedName>
    <definedName name="VAS082_F_Irasyti5Geriamojovande1" localSheetId="11">'Forma 12'!$F$54</definedName>
    <definedName name="VAS082_F_Irasyti5Geriamojovande2" localSheetId="11">'Forma 12'!$G$54</definedName>
    <definedName name="VAS082_F_Irasyti5Geriamojovande3" localSheetId="11">'Forma 12'!$H$54</definedName>
    <definedName name="VAS082_F_Irasyti5Isviso1" localSheetId="11">'Forma 12'!$D$54</definedName>
    <definedName name="VAS082_F_Irasyti5Isvisogvt1" localSheetId="11">'Forma 12'!$E$54</definedName>
    <definedName name="VAS082_F_Irasyti5Isvisont1" localSheetId="11">'Forma 12'!$I$54</definedName>
    <definedName name="VAS082_F_Irasyti5Kitareguliuoja1" localSheetId="11">'Forma 12'!$P$54</definedName>
    <definedName name="VAS082_F_Irasyti5Kitosreguliuoj1" localSheetId="11">'Forma 12'!$N$54</definedName>
    <definedName name="VAS082_F_Irasyti5Kitosveiklosne1" localSheetId="11">'Forma 12'!$Q$54</definedName>
    <definedName name="VAS082_F_Irasyti5Nuotekudumblot1" localSheetId="11">'Forma 12'!$L$54</definedName>
    <definedName name="VAS082_F_Irasyti5Nuotekusurinki1" localSheetId="11">'Forma 12'!$J$54</definedName>
    <definedName name="VAS082_F_Irasyti5Nuotekuvalymas1" localSheetId="11">'Forma 12'!$K$54</definedName>
    <definedName name="VAS082_F_Irasyti5Pavirsiniunuot1" localSheetId="11">'Forma 12'!$M$54</definedName>
    <definedName name="VAS082_F_Irasyti6Apskaitosveikla1" localSheetId="11">'Forma 12'!$O$55</definedName>
    <definedName name="VAS082_F_Irasyti6Geriamojovande1" localSheetId="11">'Forma 12'!$F$55</definedName>
    <definedName name="VAS082_F_Irasyti6Geriamojovande2" localSheetId="11">'Forma 12'!$G$55</definedName>
    <definedName name="VAS082_F_Irasyti6Geriamojovande3" localSheetId="11">'Forma 12'!$H$55</definedName>
    <definedName name="VAS082_F_Irasyti6Isviso1" localSheetId="11">'Forma 12'!$D$55</definedName>
    <definedName name="VAS082_F_Irasyti6Isvisogvt1" localSheetId="11">'Forma 12'!$E$55</definedName>
    <definedName name="VAS082_F_Irasyti6Isvisont1" localSheetId="11">'Forma 12'!$I$55</definedName>
    <definedName name="VAS082_F_Irasyti6Kitareguliuoja1" localSheetId="11">'Forma 12'!$P$55</definedName>
    <definedName name="VAS082_F_Irasyti6Kitosreguliuoj1" localSheetId="11">'Forma 12'!$N$55</definedName>
    <definedName name="VAS082_F_Irasyti6Kitosveiklosne1" localSheetId="11">'Forma 12'!$Q$55</definedName>
    <definedName name="VAS082_F_Irasyti6Nuotekudumblot1" localSheetId="11">'Forma 12'!$L$55</definedName>
    <definedName name="VAS082_F_Irasyti6Nuotekusurinki1" localSheetId="11">'Forma 12'!$J$55</definedName>
    <definedName name="VAS082_F_Irasyti6Nuotekuvalymas1" localSheetId="11">'Forma 12'!$K$55</definedName>
    <definedName name="VAS082_F_Irasyti6Pavirsiniunuot1" localSheetId="11">'Forma 12'!$M$55</definedName>
    <definedName name="VAS082_F_Irasyti7Apskaitosveikla1" localSheetId="11">'Forma 12'!$O$76</definedName>
    <definedName name="VAS082_F_Irasyti7Geriamojovande1" localSheetId="11">'Forma 12'!$F$76</definedName>
    <definedName name="VAS082_F_Irasyti7Geriamojovande2" localSheetId="11">'Forma 12'!$G$76</definedName>
    <definedName name="VAS082_F_Irasyti7Geriamojovande3" localSheetId="11">'Forma 12'!$H$76</definedName>
    <definedName name="VAS082_F_Irasyti7Isviso1" localSheetId="11">'Forma 12'!$D$76</definedName>
    <definedName name="VAS082_F_Irasyti7Isvisogvt1" localSheetId="11">'Forma 12'!$E$76</definedName>
    <definedName name="VAS082_F_Irasyti7Isvisont1" localSheetId="11">'Forma 12'!$I$76</definedName>
    <definedName name="VAS082_F_Irasyti7Kitareguliuoja1" localSheetId="11">'Forma 12'!$P$76</definedName>
    <definedName name="VAS082_F_Irasyti7Kitosreguliuoj1" localSheetId="11">'Forma 12'!$N$76</definedName>
    <definedName name="VAS082_F_Irasyti7Kitosveiklosne1" localSheetId="11">'Forma 12'!$Q$76</definedName>
    <definedName name="VAS082_F_Irasyti7Nuotekudumblot1" localSheetId="11">'Forma 12'!$L$76</definedName>
    <definedName name="VAS082_F_Irasyti7Nuotekusurinki1" localSheetId="11">'Forma 12'!$J$76</definedName>
    <definedName name="VAS082_F_Irasyti7Nuotekuvalymas1" localSheetId="11">'Forma 12'!$K$76</definedName>
    <definedName name="VAS082_F_Irasyti7Pavirsiniunuot1" localSheetId="11">'Forma 12'!$M$76</definedName>
    <definedName name="VAS082_F_Irasyti8Apskaitosveikla1" localSheetId="11">'Forma 12'!$O$77</definedName>
    <definedName name="VAS082_F_Irasyti8Geriamojovande1" localSheetId="11">'Forma 12'!$F$77</definedName>
    <definedName name="VAS082_F_Irasyti8Geriamojovande2" localSheetId="11">'Forma 12'!$G$77</definedName>
    <definedName name="VAS082_F_Irasyti8Geriamojovande3" localSheetId="11">'Forma 12'!$H$77</definedName>
    <definedName name="VAS082_F_Irasyti8Isviso1" localSheetId="11">'Forma 12'!$D$77</definedName>
    <definedName name="VAS082_F_Irasyti8Isvisogvt1" localSheetId="11">'Forma 12'!$E$77</definedName>
    <definedName name="VAS082_F_Irasyti8Isvisont1" localSheetId="11">'Forma 12'!$I$77</definedName>
    <definedName name="VAS082_F_Irasyti8Kitareguliuoja1" localSheetId="11">'Forma 12'!$P$77</definedName>
    <definedName name="VAS082_F_Irasyti8Kitosreguliuoj1" localSheetId="11">'Forma 12'!$N$77</definedName>
    <definedName name="VAS082_F_Irasyti8Kitosveiklosne1" localSheetId="11">'Forma 12'!$Q$77</definedName>
    <definedName name="VAS082_F_Irasyti8Nuotekudumblot1" localSheetId="11">'Forma 12'!$L$77</definedName>
    <definedName name="VAS082_F_Irasyti8Nuotekusurinki1" localSheetId="11">'Forma 12'!$J$77</definedName>
    <definedName name="VAS082_F_Irasyti8Nuotekuvalymas1" localSheetId="11">'Forma 12'!$K$77</definedName>
    <definedName name="VAS082_F_Irasyti8Pavirsiniunuot1" localSheetId="11">'Forma 12'!$M$77</definedName>
    <definedName name="VAS082_F_Irasyti9Apskaitosveikla1" localSheetId="11">'Forma 12'!$O$78</definedName>
    <definedName name="VAS082_F_Irasyti9Geriamojovande1" localSheetId="11">'Forma 12'!$F$78</definedName>
    <definedName name="VAS082_F_Irasyti9Geriamojovande2" localSheetId="11">'Forma 12'!$G$78</definedName>
    <definedName name="VAS082_F_Irasyti9Geriamojovande3" localSheetId="11">'Forma 12'!$H$78</definedName>
    <definedName name="VAS082_F_Irasyti9Isviso1" localSheetId="11">'Forma 12'!$D$78</definedName>
    <definedName name="VAS082_F_Irasyti9Isvisogvt1" localSheetId="11">'Forma 12'!$E$78</definedName>
    <definedName name="VAS082_F_Irasyti9Isvisont1" localSheetId="11">'Forma 12'!$I$78</definedName>
    <definedName name="VAS082_F_Irasyti9Kitareguliuoja1" localSheetId="11">'Forma 12'!$P$78</definedName>
    <definedName name="VAS082_F_Irasyti9Kitosreguliuoj1" localSheetId="11">'Forma 12'!$N$78</definedName>
    <definedName name="VAS082_F_Irasyti9Kitosveiklosne1" localSheetId="11">'Forma 12'!$Q$78</definedName>
    <definedName name="VAS082_F_Irasyti9Nuotekudumblot1" localSheetId="11">'Forma 12'!$L$78</definedName>
    <definedName name="VAS082_F_Irasyti9Nuotekusurinki1" localSheetId="11">'Forma 12'!$J$78</definedName>
    <definedName name="VAS082_F_Irasyti9Nuotekuvalymas1" localSheetId="11">'Forma 12'!$K$78</definedName>
    <definedName name="VAS082_F_Irasyti9Pavirsiniunuot1" localSheetId="11">'Forma 12'!$M$78</definedName>
    <definedName name="VAS082_F_Keliaiaikstele1Apskaitosveikla1" localSheetId="11">'Forma 12'!$O$17</definedName>
    <definedName name="VAS082_F_Keliaiaikstele1Geriamojovande1" localSheetId="11">'Forma 12'!$F$17</definedName>
    <definedName name="VAS082_F_Keliaiaikstele1Geriamojovande2" localSheetId="11">'Forma 12'!$G$17</definedName>
    <definedName name="VAS082_F_Keliaiaikstele1Geriamojovande3" localSheetId="11">'Forma 12'!$H$17</definedName>
    <definedName name="VAS082_F_Keliaiaikstele1Isviso1" localSheetId="11">'Forma 12'!$D$17</definedName>
    <definedName name="VAS082_F_Keliaiaikstele1Isvisogvt1" localSheetId="11">'Forma 12'!$E$17</definedName>
    <definedName name="VAS082_F_Keliaiaikstele1Isvisont1" localSheetId="11">'Forma 12'!$I$17</definedName>
    <definedName name="VAS082_F_Keliaiaikstele1Kitareguliuoja1" localSheetId="11">'Forma 12'!$P$17</definedName>
    <definedName name="VAS082_F_Keliaiaikstele1Kitosreguliuoj1" localSheetId="11">'Forma 12'!$N$17</definedName>
    <definedName name="VAS082_F_Keliaiaikstele1Kitosveiklosne1" localSheetId="11">'Forma 12'!$Q$17</definedName>
    <definedName name="VAS082_F_Keliaiaikstele1Nuotekudumblot1" localSheetId="11">'Forma 12'!$L$17</definedName>
    <definedName name="VAS082_F_Keliaiaikstele1Nuotekusurinki1" localSheetId="11">'Forma 12'!$J$17</definedName>
    <definedName name="VAS082_F_Keliaiaikstele1Nuotekuvalymas1" localSheetId="11">'Forma 12'!$K$17</definedName>
    <definedName name="VAS082_F_Keliaiaikstele1Pavirsiniunuot1" localSheetId="11">'Forma 12'!$M$17</definedName>
    <definedName name="VAS082_F_Keliaiaikstele2Apskaitosveikla1" localSheetId="11">'Forma 12'!$O$40</definedName>
    <definedName name="VAS082_F_Keliaiaikstele2Geriamojovande1" localSheetId="11">'Forma 12'!$F$40</definedName>
    <definedName name="VAS082_F_Keliaiaikstele2Geriamojovande2" localSheetId="11">'Forma 12'!$G$40</definedName>
    <definedName name="VAS082_F_Keliaiaikstele2Geriamojovande3" localSheetId="11">'Forma 12'!$H$40</definedName>
    <definedName name="VAS082_F_Keliaiaikstele2Isviso1" localSheetId="11">'Forma 12'!$D$40</definedName>
    <definedName name="VAS082_F_Keliaiaikstele2Isvisogvt1" localSheetId="11">'Forma 12'!$E$40</definedName>
    <definedName name="VAS082_F_Keliaiaikstele2Isvisont1" localSheetId="11">'Forma 12'!$I$40</definedName>
    <definedName name="VAS082_F_Keliaiaikstele2Kitareguliuoja1" localSheetId="11">'Forma 12'!$P$40</definedName>
    <definedName name="VAS082_F_Keliaiaikstele2Kitosreguliuoj1" localSheetId="11">'Forma 12'!$N$40</definedName>
    <definedName name="VAS082_F_Keliaiaikstele2Kitosveiklosne1" localSheetId="11">'Forma 12'!$Q$40</definedName>
    <definedName name="VAS082_F_Keliaiaikstele2Nuotekudumblot1" localSheetId="11">'Forma 12'!$L$40</definedName>
    <definedName name="VAS082_F_Keliaiaikstele2Nuotekusurinki1" localSheetId="11">'Forma 12'!$J$40</definedName>
    <definedName name="VAS082_F_Keliaiaikstele2Nuotekuvalymas1" localSheetId="11">'Forma 12'!$K$40</definedName>
    <definedName name="VAS082_F_Keliaiaikstele2Pavirsiniunuot1" localSheetId="11">'Forma 12'!$M$40</definedName>
    <definedName name="VAS082_F_Keliaiaikstele3Apskaitosveikla1" localSheetId="11">'Forma 12'!$O$63</definedName>
    <definedName name="VAS082_F_Keliaiaikstele3Geriamojovande1" localSheetId="11">'Forma 12'!$F$63</definedName>
    <definedName name="VAS082_F_Keliaiaikstele3Geriamojovande2" localSheetId="11">'Forma 12'!$G$63</definedName>
    <definedName name="VAS082_F_Keliaiaikstele3Geriamojovande3" localSheetId="11">'Forma 12'!$H$63</definedName>
    <definedName name="VAS082_F_Keliaiaikstele3Isviso1" localSheetId="11">'Forma 12'!$D$63</definedName>
    <definedName name="VAS082_F_Keliaiaikstele3Isvisogvt1" localSheetId="11">'Forma 12'!$E$63</definedName>
    <definedName name="VAS082_F_Keliaiaikstele3Isvisont1" localSheetId="11">'Forma 12'!$I$63</definedName>
    <definedName name="VAS082_F_Keliaiaikstele3Kitareguliuoja1" localSheetId="11">'Forma 12'!$P$63</definedName>
    <definedName name="VAS082_F_Keliaiaikstele3Kitosreguliuoj1" localSheetId="11">'Forma 12'!$N$63</definedName>
    <definedName name="VAS082_F_Keliaiaikstele3Kitosveiklosne1" localSheetId="11">'Forma 12'!$Q$63</definedName>
    <definedName name="VAS082_F_Keliaiaikstele3Nuotekudumblot1" localSheetId="11">'Forma 12'!$L$63</definedName>
    <definedName name="VAS082_F_Keliaiaikstele3Nuotekusurinki1" localSheetId="11">'Forma 12'!$J$63</definedName>
    <definedName name="VAS082_F_Keliaiaikstele3Nuotekuvalymas1" localSheetId="11">'Forma 12'!$K$63</definedName>
    <definedName name="VAS082_F_Keliaiaikstele3Pavirsiniunuot1" localSheetId="11">'Forma 12'!$M$63</definedName>
    <definedName name="VAS082_F_Keliaiaikstele4Apskaitosveikla1" localSheetId="11">'Forma 12'!$O$86</definedName>
    <definedName name="VAS082_F_Keliaiaikstele4Geriamojovande1" localSheetId="11">'Forma 12'!$F$86</definedName>
    <definedName name="VAS082_F_Keliaiaikstele4Geriamojovande2" localSheetId="11">'Forma 12'!$G$86</definedName>
    <definedName name="VAS082_F_Keliaiaikstele4Geriamojovande3" localSheetId="11">'Forma 12'!$H$86</definedName>
    <definedName name="VAS082_F_Keliaiaikstele4Isviso1" localSheetId="11">'Forma 12'!$D$86</definedName>
    <definedName name="VAS082_F_Keliaiaikstele4Isvisogvt1" localSheetId="11">'Forma 12'!$E$86</definedName>
    <definedName name="VAS082_F_Keliaiaikstele4Isvisont1" localSheetId="11">'Forma 12'!$I$86</definedName>
    <definedName name="VAS082_F_Keliaiaikstele4Kitareguliuoja1" localSheetId="11">'Forma 12'!$P$86</definedName>
    <definedName name="VAS082_F_Keliaiaikstele4Kitosreguliuoj1" localSheetId="11">'Forma 12'!$N$86</definedName>
    <definedName name="VAS082_F_Keliaiaikstele4Kitosveiklosne1" localSheetId="11">'Forma 12'!$Q$86</definedName>
    <definedName name="VAS082_F_Keliaiaikstele4Nuotekudumblot1" localSheetId="11">'Forma 12'!$L$86</definedName>
    <definedName name="VAS082_F_Keliaiaikstele4Nuotekusurinki1" localSheetId="11">'Forma 12'!$J$86</definedName>
    <definedName name="VAS082_F_Keliaiaikstele4Nuotekuvalymas1" localSheetId="11">'Forma 12'!$K$86</definedName>
    <definedName name="VAS082_F_Keliaiaikstele4Pavirsiniunuot1" localSheetId="11">'Forma 12'!$M$86</definedName>
    <definedName name="VAS082_F_Kitairanga1Apskaitosveikla1" localSheetId="11">'Forma 12'!$O$90</definedName>
    <definedName name="VAS082_F_Kitairanga1Geriamojovande1" localSheetId="11">'Forma 12'!$F$90</definedName>
    <definedName name="VAS082_F_Kitairanga1Geriamojovande2" localSheetId="11">'Forma 12'!$G$90</definedName>
    <definedName name="VAS082_F_Kitairanga1Geriamojovande3" localSheetId="11">'Forma 12'!$H$90</definedName>
    <definedName name="VAS082_F_Kitairanga1Isviso1" localSheetId="11">'Forma 12'!$D$90</definedName>
    <definedName name="VAS082_F_Kitairanga1Isvisogvt1" localSheetId="11">'Forma 12'!$E$90</definedName>
    <definedName name="VAS082_F_Kitairanga1Isvisont1" localSheetId="11">'Forma 12'!$I$90</definedName>
    <definedName name="VAS082_F_Kitairanga1Kitareguliuoja1" localSheetId="11">'Forma 12'!$P$90</definedName>
    <definedName name="VAS082_F_Kitairanga1Kitosreguliuoj1" localSheetId="11">'Forma 12'!$N$90</definedName>
    <definedName name="VAS082_F_Kitairanga1Kitosveiklosne1" localSheetId="11">'Forma 12'!$Q$90</definedName>
    <definedName name="VAS082_F_Kitairanga1Nuotekudumblot1" localSheetId="11">'Forma 12'!$L$90</definedName>
    <definedName name="VAS082_F_Kitairanga1Nuotekusurinki1" localSheetId="11">'Forma 12'!$J$90</definedName>
    <definedName name="VAS082_F_Kitairanga1Nuotekuvalymas1" localSheetId="11">'Forma 12'!$K$90</definedName>
    <definedName name="VAS082_F_Kitairanga1Pavirsiniunuot1" localSheetId="11">'Forma 12'!$M$90</definedName>
    <definedName name="VAS082_F_Kitasilgalaiki1Apskaitosveikla1" localSheetId="11">'Forma 12'!$O$29</definedName>
    <definedName name="VAS082_F_Kitasilgalaiki1Geriamojovande1" localSheetId="11">'Forma 12'!$F$29</definedName>
    <definedName name="VAS082_F_Kitasilgalaiki1Geriamojovande2" localSheetId="11">'Forma 12'!$G$29</definedName>
    <definedName name="VAS082_F_Kitasilgalaiki1Geriamojovande3" localSheetId="11">'Forma 12'!$H$29</definedName>
    <definedName name="VAS082_F_Kitasilgalaiki1Isviso1" localSheetId="11">'Forma 12'!$D$29</definedName>
    <definedName name="VAS082_F_Kitasilgalaiki1Isvisogvt1" localSheetId="11">'Forma 12'!$E$29</definedName>
    <definedName name="VAS082_F_Kitasilgalaiki1Isvisont1" localSheetId="11">'Forma 12'!$I$29</definedName>
    <definedName name="VAS082_F_Kitasilgalaiki1Kitareguliuoja1" localSheetId="11">'Forma 12'!$P$29</definedName>
    <definedName name="VAS082_F_Kitasilgalaiki1Kitosreguliuoj1" localSheetId="11">'Forma 12'!$N$29</definedName>
    <definedName name="VAS082_F_Kitasilgalaiki1Kitosveiklosne1" localSheetId="11">'Forma 12'!$Q$29</definedName>
    <definedName name="VAS082_F_Kitasilgalaiki1Nuotekudumblot1" localSheetId="11">'Forma 12'!$L$29</definedName>
    <definedName name="VAS082_F_Kitasilgalaiki1Nuotekusurinki1" localSheetId="11">'Forma 12'!$J$29</definedName>
    <definedName name="VAS082_F_Kitasilgalaiki1Nuotekuvalymas1" localSheetId="11">'Forma 12'!$K$29</definedName>
    <definedName name="VAS082_F_Kitasilgalaiki1Pavirsiniunuot1" localSheetId="11">'Forma 12'!$M$29</definedName>
    <definedName name="VAS082_F_Kitasilgalaiki2Apskaitosveikla1" localSheetId="11">'Forma 12'!$O$52</definedName>
    <definedName name="VAS082_F_Kitasilgalaiki2Geriamojovande1" localSheetId="11">'Forma 12'!$F$52</definedName>
    <definedName name="VAS082_F_Kitasilgalaiki2Geriamojovande2" localSheetId="11">'Forma 12'!$G$52</definedName>
    <definedName name="VAS082_F_Kitasilgalaiki2Geriamojovande3" localSheetId="11">'Forma 12'!$H$52</definedName>
    <definedName name="VAS082_F_Kitasilgalaiki2Isviso1" localSheetId="11">'Forma 12'!$D$52</definedName>
    <definedName name="VAS082_F_Kitasilgalaiki2Isvisogvt1" localSheetId="11">'Forma 12'!$E$52</definedName>
    <definedName name="VAS082_F_Kitasilgalaiki2Isvisont1" localSheetId="11">'Forma 12'!$I$52</definedName>
    <definedName name="VAS082_F_Kitasilgalaiki2Kitareguliuoja1" localSheetId="11">'Forma 12'!$P$52</definedName>
    <definedName name="VAS082_F_Kitasilgalaiki2Kitosreguliuoj1" localSheetId="11">'Forma 12'!$N$52</definedName>
    <definedName name="VAS082_F_Kitasilgalaiki2Kitosveiklosne1" localSheetId="11">'Forma 12'!$Q$52</definedName>
    <definedName name="VAS082_F_Kitasilgalaiki2Nuotekudumblot1" localSheetId="11">'Forma 12'!$L$52</definedName>
    <definedName name="VAS082_F_Kitasilgalaiki2Nuotekusurinki1" localSheetId="11">'Forma 12'!$J$52</definedName>
    <definedName name="VAS082_F_Kitasilgalaiki2Nuotekuvalymas1" localSheetId="11">'Forma 12'!$K$52</definedName>
    <definedName name="VAS082_F_Kitasilgalaiki2Pavirsiniunuot1" localSheetId="11">'Forma 12'!$M$52</definedName>
    <definedName name="VAS082_F_Kitasilgalaiki3Apskaitosveikla1" localSheetId="11">'Forma 12'!$O$75</definedName>
    <definedName name="VAS082_F_Kitasilgalaiki3Geriamojovande1" localSheetId="11">'Forma 12'!$F$75</definedName>
    <definedName name="VAS082_F_Kitasilgalaiki3Geriamojovande2" localSheetId="11">'Forma 12'!$G$75</definedName>
    <definedName name="VAS082_F_Kitasilgalaiki3Geriamojovande3" localSheetId="11">'Forma 12'!$H$75</definedName>
    <definedName name="VAS082_F_Kitasilgalaiki3Isviso1" localSheetId="11">'Forma 12'!$D$75</definedName>
    <definedName name="VAS082_F_Kitasilgalaiki3Isvisogvt1" localSheetId="11">'Forma 12'!$E$75</definedName>
    <definedName name="VAS082_F_Kitasilgalaiki3Isvisont1" localSheetId="11">'Forma 12'!$I$75</definedName>
    <definedName name="VAS082_F_Kitasilgalaiki3Kitareguliuoja1" localSheetId="11">'Forma 12'!$P$75</definedName>
    <definedName name="VAS082_F_Kitasilgalaiki3Kitosreguliuoj1" localSheetId="11">'Forma 12'!$N$75</definedName>
    <definedName name="VAS082_F_Kitasilgalaiki3Kitosveiklosne1" localSheetId="11">'Forma 12'!$Q$75</definedName>
    <definedName name="VAS082_F_Kitasilgalaiki3Nuotekudumblot1" localSheetId="11">'Forma 12'!$L$75</definedName>
    <definedName name="VAS082_F_Kitasilgalaiki3Nuotekusurinki1" localSheetId="11">'Forma 12'!$J$75</definedName>
    <definedName name="VAS082_F_Kitasilgalaiki3Nuotekuvalymas1" localSheetId="11">'Forma 12'!$K$75</definedName>
    <definedName name="VAS082_F_Kitasilgalaiki3Pavirsiniunuot1" localSheetId="11">'Forma 12'!$M$75</definedName>
    <definedName name="VAS082_F_Kitasilgalaiki4Apskaitosveikla1" localSheetId="11">'Forma 12'!$O$97</definedName>
    <definedName name="VAS082_F_Kitasilgalaiki4Geriamojovande1" localSheetId="11">'Forma 12'!$F$97</definedName>
    <definedName name="VAS082_F_Kitasilgalaiki4Geriamojovande2" localSheetId="11">'Forma 12'!$G$97</definedName>
    <definedName name="VAS082_F_Kitasilgalaiki4Geriamojovande3" localSheetId="11">'Forma 12'!$H$97</definedName>
    <definedName name="VAS082_F_Kitasilgalaiki4Isviso1" localSheetId="11">'Forma 12'!$D$97</definedName>
    <definedName name="VAS082_F_Kitasilgalaiki4Isvisogvt1" localSheetId="11">'Forma 12'!$E$97</definedName>
    <definedName name="VAS082_F_Kitasilgalaiki4Isvisont1" localSheetId="11">'Forma 12'!$I$97</definedName>
    <definedName name="VAS082_F_Kitasilgalaiki4Kitareguliuoja1" localSheetId="11">'Forma 12'!$P$97</definedName>
    <definedName name="VAS082_F_Kitasilgalaiki4Kitosreguliuoj1" localSheetId="11">'Forma 12'!$N$97</definedName>
    <definedName name="VAS082_F_Kitasilgalaiki4Kitosveiklosne1" localSheetId="11">'Forma 12'!$Q$97</definedName>
    <definedName name="VAS082_F_Kitasilgalaiki4Nuotekudumblot1" localSheetId="11">'Forma 12'!$L$97</definedName>
    <definedName name="VAS082_F_Kitasilgalaiki4Nuotekusurinki1" localSheetId="11">'Forma 12'!$J$97</definedName>
    <definedName name="VAS082_F_Kitasilgalaiki4Nuotekuvalymas1" localSheetId="11">'Forma 12'!$K$97</definedName>
    <definedName name="VAS082_F_Kitasilgalaiki4Pavirsiniunuot1" localSheetId="11">'Forma 12'!$M$97</definedName>
    <definedName name="VAS082_F_Kitasnemateria1Apskaitosveikla1" localSheetId="11">'Forma 12'!$O$14</definedName>
    <definedName name="VAS082_F_Kitasnemateria1Geriamojovande1" localSheetId="11">'Forma 12'!$F$14</definedName>
    <definedName name="VAS082_F_Kitasnemateria1Geriamojovande2" localSheetId="11">'Forma 12'!$G$14</definedName>
    <definedName name="VAS082_F_Kitasnemateria1Geriamojovande3" localSheetId="11">'Forma 12'!$H$14</definedName>
    <definedName name="VAS082_F_Kitasnemateria1Isviso1" localSheetId="11">'Forma 12'!$D$14</definedName>
    <definedName name="VAS082_F_Kitasnemateria1Isvisogvt1" localSheetId="11">'Forma 12'!$E$14</definedName>
    <definedName name="VAS082_F_Kitasnemateria1Isvisont1" localSheetId="11">'Forma 12'!$I$14</definedName>
    <definedName name="VAS082_F_Kitasnemateria1Kitareguliuoja1" localSheetId="11">'Forma 12'!$P$14</definedName>
    <definedName name="VAS082_F_Kitasnemateria1Kitosreguliuoj1" localSheetId="11">'Forma 12'!$N$14</definedName>
    <definedName name="VAS082_F_Kitasnemateria1Kitosveiklosne1" localSheetId="11">'Forma 12'!$Q$14</definedName>
    <definedName name="VAS082_F_Kitasnemateria1Nuotekudumblot1" localSheetId="11">'Forma 12'!$L$14</definedName>
    <definedName name="VAS082_F_Kitasnemateria1Nuotekusurinki1" localSheetId="11">'Forma 12'!$J$14</definedName>
    <definedName name="VAS082_F_Kitasnemateria1Nuotekuvalymas1" localSheetId="11">'Forma 12'!$K$14</definedName>
    <definedName name="VAS082_F_Kitasnemateria1Pavirsiniunuot1" localSheetId="11">'Forma 12'!$M$14</definedName>
    <definedName name="VAS082_F_Kitasnemateria2Apskaitosveikla1" localSheetId="11">'Forma 12'!$O$37</definedName>
    <definedName name="VAS082_F_Kitasnemateria2Geriamojovande1" localSheetId="11">'Forma 12'!$F$37</definedName>
    <definedName name="VAS082_F_Kitasnemateria2Geriamojovande2" localSheetId="11">'Forma 12'!$G$37</definedName>
    <definedName name="VAS082_F_Kitasnemateria2Geriamojovande3" localSheetId="11">'Forma 12'!$H$37</definedName>
    <definedName name="VAS082_F_Kitasnemateria2Isviso1" localSheetId="11">'Forma 12'!$D$37</definedName>
    <definedName name="VAS082_F_Kitasnemateria2Isvisogvt1" localSheetId="11">'Forma 12'!$E$37</definedName>
    <definedName name="VAS082_F_Kitasnemateria2Isvisont1" localSheetId="11">'Forma 12'!$I$37</definedName>
    <definedName name="VAS082_F_Kitasnemateria2Kitareguliuoja1" localSheetId="11">'Forma 12'!$P$37</definedName>
    <definedName name="VAS082_F_Kitasnemateria2Kitosreguliuoj1" localSheetId="11">'Forma 12'!$N$37</definedName>
    <definedName name="VAS082_F_Kitasnemateria2Kitosveiklosne1" localSheetId="11">'Forma 12'!$Q$37</definedName>
    <definedName name="VAS082_F_Kitasnemateria2Nuotekudumblot1" localSheetId="11">'Forma 12'!$L$37</definedName>
    <definedName name="VAS082_F_Kitasnemateria2Nuotekusurinki1" localSheetId="11">'Forma 12'!$J$37</definedName>
    <definedName name="VAS082_F_Kitasnemateria2Nuotekuvalymas1" localSheetId="11">'Forma 12'!$K$37</definedName>
    <definedName name="VAS082_F_Kitasnemateria2Pavirsiniunuot1" localSheetId="11">'Forma 12'!$M$37</definedName>
    <definedName name="VAS082_F_Kitasnemateria3Apskaitosveikla1" localSheetId="11">'Forma 12'!$O$60</definedName>
    <definedName name="VAS082_F_Kitasnemateria3Geriamojovande1" localSheetId="11">'Forma 12'!$F$60</definedName>
    <definedName name="VAS082_F_Kitasnemateria3Geriamojovande2" localSheetId="11">'Forma 12'!$G$60</definedName>
    <definedName name="VAS082_F_Kitasnemateria3Geriamojovande3" localSheetId="11">'Forma 12'!$H$60</definedName>
    <definedName name="VAS082_F_Kitasnemateria3Isviso1" localSheetId="11">'Forma 12'!$D$60</definedName>
    <definedName name="VAS082_F_Kitasnemateria3Isvisogvt1" localSheetId="11">'Forma 12'!$E$60</definedName>
    <definedName name="VAS082_F_Kitasnemateria3Isvisont1" localSheetId="11">'Forma 12'!$I$60</definedName>
    <definedName name="VAS082_F_Kitasnemateria3Kitareguliuoja1" localSheetId="11">'Forma 12'!$P$60</definedName>
    <definedName name="VAS082_F_Kitasnemateria3Kitosreguliuoj1" localSheetId="11">'Forma 12'!$N$60</definedName>
    <definedName name="VAS082_F_Kitasnemateria3Kitosveiklosne1" localSheetId="11">'Forma 12'!$Q$60</definedName>
    <definedName name="VAS082_F_Kitasnemateria3Nuotekudumblot1" localSheetId="11">'Forma 12'!$L$60</definedName>
    <definedName name="VAS082_F_Kitasnemateria3Nuotekusurinki1" localSheetId="11">'Forma 12'!$J$60</definedName>
    <definedName name="VAS082_F_Kitasnemateria3Nuotekuvalymas1" localSheetId="11">'Forma 12'!$K$60</definedName>
    <definedName name="VAS082_F_Kitasnemateria3Pavirsiniunuot1" localSheetId="11">'Forma 12'!$M$60</definedName>
    <definedName name="VAS082_F_Kitasnemateria4Apskaitosveikla1" localSheetId="11">'Forma 12'!$O$83</definedName>
    <definedName name="VAS082_F_Kitasnemateria4Geriamojovande1" localSheetId="11">'Forma 12'!$F$83</definedName>
    <definedName name="VAS082_F_Kitasnemateria4Geriamojovande2" localSheetId="11">'Forma 12'!$G$83</definedName>
    <definedName name="VAS082_F_Kitasnemateria4Geriamojovande3" localSheetId="11">'Forma 12'!$H$83</definedName>
    <definedName name="VAS082_F_Kitasnemateria4Isviso1" localSheetId="11">'Forma 12'!$D$83</definedName>
    <definedName name="VAS082_F_Kitasnemateria4Isvisogvt1" localSheetId="11">'Forma 12'!$E$83</definedName>
    <definedName name="VAS082_F_Kitasnemateria4Isvisont1" localSheetId="11">'Forma 12'!$I$83</definedName>
    <definedName name="VAS082_F_Kitasnemateria4Kitareguliuoja1" localSheetId="11">'Forma 12'!$P$83</definedName>
    <definedName name="VAS082_F_Kitasnemateria4Kitosreguliuoj1" localSheetId="11">'Forma 12'!$N$83</definedName>
    <definedName name="VAS082_F_Kitasnemateria4Kitosveiklosne1" localSheetId="11">'Forma 12'!$Q$83</definedName>
    <definedName name="VAS082_F_Kitasnemateria4Nuotekudumblot1" localSheetId="11">'Forma 12'!$L$83</definedName>
    <definedName name="VAS082_F_Kitasnemateria4Nuotekusurinki1" localSheetId="11">'Forma 12'!$J$83</definedName>
    <definedName name="VAS082_F_Kitasnemateria4Nuotekuvalymas1" localSheetId="11">'Forma 12'!$K$83</definedName>
    <definedName name="VAS082_F_Kitasnemateria4Pavirsiniunuot1" localSheetId="11">'Forma 12'!$M$83</definedName>
    <definedName name="VAS082_F_Kitiirenginiai1Apskaitosveikla1" localSheetId="11">'Forma 12'!$O$19</definedName>
    <definedName name="VAS082_F_Kitiirenginiai1Geriamojovande1" localSheetId="11">'Forma 12'!$F$19</definedName>
    <definedName name="VAS082_F_Kitiirenginiai1Geriamojovande2" localSheetId="11">'Forma 12'!$G$19</definedName>
    <definedName name="VAS082_F_Kitiirenginiai1Geriamojovande3" localSheetId="11">'Forma 12'!$H$19</definedName>
    <definedName name="VAS082_F_Kitiirenginiai1Isviso1" localSheetId="11">'Forma 12'!$D$19</definedName>
    <definedName name="VAS082_F_Kitiirenginiai1Isvisogvt1" localSheetId="11">'Forma 12'!$E$19</definedName>
    <definedName name="VAS082_F_Kitiirenginiai1Isvisont1" localSheetId="11">'Forma 12'!$I$19</definedName>
    <definedName name="VAS082_F_Kitiirenginiai1Kitareguliuoja1" localSheetId="11">'Forma 12'!$P$19</definedName>
    <definedName name="VAS082_F_Kitiirenginiai1Kitosreguliuoj1" localSheetId="11">'Forma 12'!$N$19</definedName>
    <definedName name="VAS082_F_Kitiirenginiai1Kitosveiklosne1" localSheetId="11">'Forma 12'!$Q$19</definedName>
    <definedName name="VAS082_F_Kitiirenginiai1Nuotekudumblot1" localSheetId="11">'Forma 12'!$L$19</definedName>
    <definedName name="VAS082_F_Kitiirenginiai1Nuotekusurinki1" localSheetId="11">'Forma 12'!$J$19</definedName>
    <definedName name="VAS082_F_Kitiirenginiai1Nuotekuvalymas1" localSheetId="11">'Forma 12'!$K$19</definedName>
    <definedName name="VAS082_F_Kitiirenginiai1Pavirsiniunuot1" localSheetId="11">'Forma 12'!$M$19</definedName>
    <definedName name="VAS082_F_Kitiirenginiai2Apskaitosveikla1" localSheetId="11">'Forma 12'!$O$23</definedName>
    <definedName name="VAS082_F_Kitiirenginiai2Geriamojovande1" localSheetId="11">'Forma 12'!$F$23</definedName>
    <definedName name="VAS082_F_Kitiirenginiai2Geriamojovande2" localSheetId="11">'Forma 12'!$G$23</definedName>
    <definedName name="VAS082_F_Kitiirenginiai2Geriamojovande3" localSheetId="11">'Forma 12'!$H$23</definedName>
    <definedName name="VAS082_F_Kitiirenginiai2Isviso1" localSheetId="11">'Forma 12'!$D$23</definedName>
    <definedName name="VAS082_F_Kitiirenginiai2Isvisogvt1" localSheetId="11">'Forma 12'!$E$23</definedName>
    <definedName name="VAS082_F_Kitiirenginiai2Isvisont1" localSheetId="11">'Forma 12'!$I$23</definedName>
    <definedName name="VAS082_F_Kitiirenginiai2Kitareguliuoja1" localSheetId="11">'Forma 12'!$P$23</definedName>
    <definedName name="VAS082_F_Kitiirenginiai2Kitosreguliuoj1" localSheetId="11">'Forma 12'!$N$23</definedName>
    <definedName name="VAS082_F_Kitiirenginiai2Kitosveiklosne1" localSheetId="11">'Forma 12'!$Q$23</definedName>
    <definedName name="VAS082_F_Kitiirenginiai2Nuotekudumblot1" localSheetId="11">'Forma 12'!$L$23</definedName>
    <definedName name="VAS082_F_Kitiirenginiai2Nuotekusurinki1" localSheetId="11">'Forma 12'!$J$23</definedName>
    <definedName name="VAS082_F_Kitiirenginiai2Nuotekuvalymas1" localSheetId="11">'Forma 12'!$K$23</definedName>
    <definedName name="VAS082_F_Kitiirenginiai2Pavirsiniunuot1" localSheetId="11">'Forma 12'!$M$23</definedName>
    <definedName name="VAS082_F_Kitiirenginiai3Apskaitosveikla1" localSheetId="11">'Forma 12'!$O$42</definedName>
    <definedName name="VAS082_F_Kitiirenginiai3Geriamojovande1" localSheetId="11">'Forma 12'!$F$42</definedName>
    <definedName name="VAS082_F_Kitiirenginiai3Geriamojovande2" localSheetId="11">'Forma 12'!$G$42</definedName>
    <definedName name="VAS082_F_Kitiirenginiai3Geriamojovande3" localSheetId="11">'Forma 12'!$H$42</definedName>
    <definedName name="VAS082_F_Kitiirenginiai3Isviso1" localSheetId="11">'Forma 12'!$D$42</definedName>
    <definedName name="VAS082_F_Kitiirenginiai3Isvisogvt1" localSheetId="11">'Forma 12'!$E$42</definedName>
    <definedName name="VAS082_F_Kitiirenginiai3Isvisont1" localSheetId="11">'Forma 12'!$I$42</definedName>
    <definedName name="VAS082_F_Kitiirenginiai3Kitareguliuoja1" localSheetId="11">'Forma 12'!$P$42</definedName>
    <definedName name="VAS082_F_Kitiirenginiai3Kitosreguliuoj1" localSheetId="11">'Forma 12'!$N$42</definedName>
    <definedName name="VAS082_F_Kitiirenginiai3Kitosveiklosne1" localSheetId="11">'Forma 12'!$Q$42</definedName>
    <definedName name="VAS082_F_Kitiirenginiai3Nuotekudumblot1" localSheetId="11">'Forma 12'!$L$42</definedName>
    <definedName name="VAS082_F_Kitiirenginiai3Nuotekusurinki1" localSheetId="11">'Forma 12'!$J$42</definedName>
    <definedName name="VAS082_F_Kitiirenginiai3Nuotekuvalymas1" localSheetId="11">'Forma 12'!$K$42</definedName>
    <definedName name="VAS082_F_Kitiirenginiai3Pavirsiniunuot1" localSheetId="11">'Forma 12'!$M$42</definedName>
    <definedName name="VAS082_F_Kitiirenginiai4Apskaitosveikla1" localSheetId="11">'Forma 12'!$O$46</definedName>
    <definedName name="VAS082_F_Kitiirenginiai4Geriamojovande1" localSheetId="11">'Forma 12'!$F$46</definedName>
    <definedName name="VAS082_F_Kitiirenginiai4Geriamojovande2" localSheetId="11">'Forma 12'!$G$46</definedName>
    <definedName name="VAS082_F_Kitiirenginiai4Geriamojovande3" localSheetId="11">'Forma 12'!$H$46</definedName>
    <definedName name="VAS082_F_Kitiirenginiai4Isviso1" localSheetId="11">'Forma 12'!$D$46</definedName>
    <definedName name="VAS082_F_Kitiirenginiai4Isvisogvt1" localSheetId="11">'Forma 12'!$E$46</definedName>
    <definedName name="VAS082_F_Kitiirenginiai4Isvisont1" localSheetId="11">'Forma 12'!$I$46</definedName>
    <definedName name="VAS082_F_Kitiirenginiai4Kitareguliuoja1" localSheetId="11">'Forma 12'!$P$46</definedName>
    <definedName name="VAS082_F_Kitiirenginiai4Kitosreguliuoj1" localSheetId="11">'Forma 12'!$N$46</definedName>
    <definedName name="VAS082_F_Kitiirenginiai4Kitosveiklosne1" localSheetId="11">'Forma 12'!$Q$46</definedName>
    <definedName name="VAS082_F_Kitiirenginiai4Nuotekudumblot1" localSheetId="11">'Forma 12'!$L$46</definedName>
    <definedName name="VAS082_F_Kitiirenginiai4Nuotekusurinki1" localSheetId="11">'Forma 12'!$J$46</definedName>
    <definedName name="VAS082_F_Kitiirenginiai4Nuotekuvalymas1" localSheetId="11">'Forma 12'!$K$46</definedName>
    <definedName name="VAS082_F_Kitiirenginiai4Pavirsiniunuot1" localSheetId="11">'Forma 12'!$M$46</definedName>
    <definedName name="VAS082_F_Kitiirenginiai5Apskaitosveikla1" localSheetId="11">'Forma 12'!$O$65</definedName>
    <definedName name="VAS082_F_Kitiirenginiai5Geriamojovande1" localSheetId="11">'Forma 12'!$F$65</definedName>
    <definedName name="VAS082_F_Kitiirenginiai5Geriamojovande2" localSheetId="11">'Forma 12'!$G$65</definedName>
    <definedName name="VAS082_F_Kitiirenginiai5Geriamojovande3" localSheetId="11">'Forma 12'!$H$65</definedName>
    <definedName name="VAS082_F_Kitiirenginiai5Isviso1" localSheetId="11">'Forma 12'!$D$65</definedName>
    <definedName name="VAS082_F_Kitiirenginiai5Isvisogvt1" localSheetId="11">'Forma 12'!$E$65</definedName>
    <definedName name="VAS082_F_Kitiirenginiai5Isvisont1" localSheetId="11">'Forma 12'!$I$65</definedName>
    <definedName name="VAS082_F_Kitiirenginiai5Kitareguliuoja1" localSheetId="11">'Forma 12'!$P$65</definedName>
    <definedName name="VAS082_F_Kitiirenginiai5Kitosreguliuoj1" localSheetId="11">'Forma 12'!$N$65</definedName>
    <definedName name="VAS082_F_Kitiirenginiai5Kitosveiklosne1" localSheetId="11">'Forma 12'!$Q$65</definedName>
    <definedName name="VAS082_F_Kitiirenginiai5Nuotekudumblot1" localSheetId="11">'Forma 12'!$L$65</definedName>
    <definedName name="VAS082_F_Kitiirenginiai5Nuotekusurinki1" localSheetId="11">'Forma 12'!$J$65</definedName>
    <definedName name="VAS082_F_Kitiirenginiai5Nuotekuvalymas1" localSheetId="11">'Forma 12'!$K$65</definedName>
    <definedName name="VAS082_F_Kitiirenginiai5Pavirsiniunuot1" localSheetId="11">'Forma 12'!$M$65</definedName>
    <definedName name="VAS082_F_Kitiirenginiai6Apskaitosveikla1" localSheetId="11">'Forma 12'!$O$69</definedName>
    <definedName name="VAS082_F_Kitiirenginiai6Geriamojovande1" localSheetId="11">'Forma 12'!$F$69</definedName>
    <definedName name="VAS082_F_Kitiirenginiai6Geriamojovande2" localSheetId="11">'Forma 12'!$G$69</definedName>
    <definedName name="VAS082_F_Kitiirenginiai6Geriamojovande3" localSheetId="11">'Forma 12'!$H$69</definedName>
    <definedName name="VAS082_F_Kitiirenginiai6Isviso1" localSheetId="11">'Forma 12'!$D$69</definedName>
    <definedName name="VAS082_F_Kitiirenginiai6Isvisogvt1" localSheetId="11">'Forma 12'!$E$69</definedName>
    <definedName name="VAS082_F_Kitiirenginiai6Isvisont1" localSheetId="11">'Forma 12'!$I$69</definedName>
    <definedName name="VAS082_F_Kitiirenginiai6Kitareguliuoja1" localSheetId="11">'Forma 12'!$P$69</definedName>
    <definedName name="VAS082_F_Kitiirenginiai6Kitosreguliuoj1" localSheetId="11">'Forma 12'!$N$69</definedName>
    <definedName name="VAS082_F_Kitiirenginiai6Kitosveiklosne1" localSheetId="11">'Forma 12'!$Q$69</definedName>
    <definedName name="VAS082_F_Kitiirenginiai6Nuotekudumblot1" localSheetId="11">'Forma 12'!$L$69</definedName>
    <definedName name="VAS082_F_Kitiirenginiai6Nuotekusurinki1" localSheetId="11">'Forma 12'!$J$69</definedName>
    <definedName name="VAS082_F_Kitiirenginiai6Nuotekuvalymas1" localSheetId="11">'Forma 12'!$K$69</definedName>
    <definedName name="VAS082_F_Kitiirenginiai6Pavirsiniunuot1" localSheetId="11">'Forma 12'!$M$69</definedName>
    <definedName name="VAS082_F_Kitiirenginiai7Apskaitosveikla1" localSheetId="11">'Forma 12'!$O$88</definedName>
    <definedName name="VAS082_F_Kitiirenginiai7Geriamojovande1" localSheetId="11">'Forma 12'!$F$88</definedName>
    <definedName name="VAS082_F_Kitiirenginiai7Geriamojovande2" localSheetId="11">'Forma 12'!$G$88</definedName>
    <definedName name="VAS082_F_Kitiirenginiai7Geriamojovande3" localSheetId="11">'Forma 12'!$H$88</definedName>
    <definedName name="VAS082_F_Kitiirenginiai7Isviso1" localSheetId="11">'Forma 12'!$D$88</definedName>
    <definedName name="VAS082_F_Kitiirenginiai7Isvisogvt1" localSheetId="11">'Forma 12'!$E$88</definedName>
    <definedName name="VAS082_F_Kitiirenginiai7Isvisont1" localSheetId="11">'Forma 12'!$I$88</definedName>
    <definedName name="VAS082_F_Kitiirenginiai7Kitareguliuoja1" localSheetId="11">'Forma 12'!$P$88</definedName>
    <definedName name="VAS082_F_Kitiirenginiai7Kitosreguliuoj1" localSheetId="11">'Forma 12'!$N$88</definedName>
    <definedName name="VAS082_F_Kitiirenginiai7Kitosveiklosne1" localSheetId="11">'Forma 12'!$Q$88</definedName>
    <definedName name="VAS082_F_Kitiirenginiai7Nuotekudumblot1" localSheetId="11">'Forma 12'!$L$88</definedName>
    <definedName name="VAS082_F_Kitiirenginiai7Nuotekusurinki1" localSheetId="11">'Forma 12'!$J$88</definedName>
    <definedName name="VAS082_F_Kitiirenginiai7Nuotekuvalymas1" localSheetId="11">'Forma 12'!$K$88</definedName>
    <definedName name="VAS082_F_Kitiirenginiai7Pavirsiniunuot1" localSheetId="11">'Forma 12'!$M$88</definedName>
    <definedName name="VAS082_F_Kitiirenginiai8Apskaitosveikla1" localSheetId="11">'Forma 12'!$O$91</definedName>
    <definedName name="VAS082_F_Kitiirenginiai8Geriamojovande1" localSheetId="11">'Forma 12'!$F$91</definedName>
    <definedName name="VAS082_F_Kitiirenginiai8Geriamojovande2" localSheetId="11">'Forma 12'!$G$91</definedName>
    <definedName name="VAS082_F_Kitiirenginiai8Geriamojovande3" localSheetId="11">'Forma 12'!$H$91</definedName>
    <definedName name="VAS082_F_Kitiirenginiai8Isviso1" localSheetId="11">'Forma 12'!$D$91</definedName>
    <definedName name="VAS082_F_Kitiirenginiai8Isvisogvt1" localSheetId="11">'Forma 12'!$E$91</definedName>
    <definedName name="VAS082_F_Kitiirenginiai8Isvisont1" localSheetId="11">'Forma 12'!$I$91</definedName>
    <definedName name="VAS082_F_Kitiirenginiai8Kitareguliuoja1" localSheetId="11">'Forma 12'!$P$91</definedName>
    <definedName name="VAS082_F_Kitiirenginiai8Kitosreguliuoj1" localSheetId="11">'Forma 12'!$N$91</definedName>
    <definedName name="VAS082_F_Kitiirenginiai8Kitosveiklosne1" localSheetId="11">'Forma 12'!$Q$91</definedName>
    <definedName name="VAS082_F_Kitiirenginiai8Nuotekudumblot1" localSheetId="11">'Forma 12'!$L$91</definedName>
    <definedName name="VAS082_F_Kitiirenginiai8Nuotekusurinki1" localSheetId="11">'Forma 12'!$J$91</definedName>
    <definedName name="VAS082_F_Kitiirenginiai8Nuotekuvalymas1" localSheetId="11">'Forma 12'!$K$91</definedName>
    <definedName name="VAS082_F_Kitiirenginiai8Pavirsiniunuot1" localSheetId="11">'Forma 12'!$M$91</definedName>
    <definedName name="VAS082_F_Kitostransport1Apskaitosveikla1" localSheetId="11">'Forma 12'!$O$28</definedName>
    <definedName name="VAS082_F_Kitostransport1Geriamojovande1" localSheetId="11">'Forma 12'!$F$28</definedName>
    <definedName name="VAS082_F_Kitostransport1Geriamojovande2" localSheetId="11">'Forma 12'!$G$28</definedName>
    <definedName name="VAS082_F_Kitostransport1Geriamojovande3" localSheetId="11">'Forma 12'!$H$28</definedName>
    <definedName name="VAS082_F_Kitostransport1Isviso1" localSheetId="11">'Forma 12'!$D$28</definedName>
    <definedName name="VAS082_F_Kitostransport1Isvisogvt1" localSheetId="11">'Forma 12'!$E$28</definedName>
    <definedName name="VAS082_F_Kitostransport1Isvisont1" localSheetId="11">'Forma 12'!$I$28</definedName>
    <definedName name="VAS082_F_Kitostransport1Kitareguliuoja1" localSheetId="11">'Forma 12'!$P$28</definedName>
    <definedName name="VAS082_F_Kitostransport1Kitosreguliuoj1" localSheetId="11">'Forma 12'!$N$28</definedName>
    <definedName name="VAS082_F_Kitostransport1Kitosveiklosne1" localSheetId="11">'Forma 12'!$Q$28</definedName>
    <definedName name="VAS082_F_Kitostransport1Nuotekudumblot1" localSheetId="11">'Forma 12'!$L$28</definedName>
    <definedName name="VAS082_F_Kitostransport1Nuotekusurinki1" localSheetId="11">'Forma 12'!$J$28</definedName>
    <definedName name="VAS082_F_Kitostransport1Nuotekuvalymas1" localSheetId="11">'Forma 12'!$K$28</definedName>
    <definedName name="VAS082_F_Kitostransport1Pavirsiniunuot1" localSheetId="11">'Forma 12'!$M$28</definedName>
    <definedName name="VAS082_F_Kitostransport2Apskaitosveikla1" localSheetId="11">'Forma 12'!$O$51</definedName>
    <definedName name="VAS082_F_Kitostransport2Geriamojovande1" localSheetId="11">'Forma 12'!$F$51</definedName>
    <definedName name="VAS082_F_Kitostransport2Geriamojovande2" localSheetId="11">'Forma 12'!$G$51</definedName>
    <definedName name="VAS082_F_Kitostransport2Geriamojovande3" localSheetId="11">'Forma 12'!$H$51</definedName>
    <definedName name="VAS082_F_Kitostransport2Isviso1" localSheetId="11">'Forma 12'!$D$51</definedName>
    <definedName name="VAS082_F_Kitostransport2Isvisogvt1" localSheetId="11">'Forma 12'!$E$51</definedName>
    <definedName name="VAS082_F_Kitostransport2Isvisont1" localSheetId="11">'Forma 12'!$I$51</definedName>
    <definedName name="VAS082_F_Kitostransport2Kitareguliuoja1" localSheetId="11">'Forma 12'!$P$51</definedName>
    <definedName name="VAS082_F_Kitostransport2Kitosreguliuoj1" localSheetId="11">'Forma 12'!$N$51</definedName>
    <definedName name="VAS082_F_Kitostransport2Kitosveiklosne1" localSheetId="11">'Forma 12'!$Q$51</definedName>
    <definedName name="VAS082_F_Kitostransport2Nuotekudumblot1" localSheetId="11">'Forma 12'!$L$51</definedName>
    <definedName name="VAS082_F_Kitostransport2Nuotekusurinki1" localSheetId="11">'Forma 12'!$J$51</definedName>
    <definedName name="VAS082_F_Kitostransport2Nuotekuvalymas1" localSheetId="11">'Forma 12'!$K$51</definedName>
    <definedName name="VAS082_F_Kitostransport2Pavirsiniunuot1" localSheetId="11">'Forma 12'!$M$51</definedName>
    <definedName name="VAS082_F_Kitostransport3Apskaitosveikla1" localSheetId="11">'Forma 12'!$O$74</definedName>
    <definedName name="VAS082_F_Kitostransport3Geriamojovande1" localSheetId="11">'Forma 12'!$F$74</definedName>
    <definedName name="VAS082_F_Kitostransport3Geriamojovande2" localSheetId="11">'Forma 12'!$G$74</definedName>
    <definedName name="VAS082_F_Kitostransport3Geriamojovande3" localSheetId="11">'Forma 12'!$H$74</definedName>
    <definedName name="VAS082_F_Kitostransport3Isviso1" localSheetId="11">'Forma 12'!$D$74</definedName>
    <definedName name="VAS082_F_Kitostransport3Isvisogvt1" localSheetId="11">'Forma 12'!$E$74</definedName>
    <definedName name="VAS082_F_Kitostransport3Isvisont1" localSheetId="11">'Forma 12'!$I$74</definedName>
    <definedName name="VAS082_F_Kitostransport3Kitareguliuoja1" localSheetId="11">'Forma 12'!$P$74</definedName>
    <definedName name="VAS082_F_Kitostransport3Kitosreguliuoj1" localSheetId="11">'Forma 12'!$N$74</definedName>
    <definedName name="VAS082_F_Kitostransport3Kitosveiklosne1" localSheetId="11">'Forma 12'!$Q$74</definedName>
    <definedName name="VAS082_F_Kitostransport3Nuotekudumblot1" localSheetId="11">'Forma 12'!$L$74</definedName>
    <definedName name="VAS082_F_Kitostransport3Nuotekusurinki1" localSheetId="11">'Forma 12'!$J$74</definedName>
    <definedName name="VAS082_F_Kitostransport3Nuotekuvalymas1" localSheetId="11">'Forma 12'!$K$74</definedName>
    <definedName name="VAS082_F_Kitostransport3Pavirsiniunuot1" localSheetId="11">'Forma 12'!$M$74</definedName>
    <definedName name="VAS082_F_Kitostransport4Apskaitosveikla1" localSheetId="11">'Forma 12'!$O$96</definedName>
    <definedName name="VAS082_F_Kitostransport4Geriamojovande1" localSheetId="11">'Forma 12'!$F$96</definedName>
    <definedName name="VAS082_F_Kitostransport4Geriamojovande2" localSheetId="11">'Forma 12'!$G$96</definedName>
    <definedName name="VAS082_F_Kitostransport4Geriamojovande3" localSheetId="11">'Forma 12'!$H$96</definedName>
    <definedName name="VAS082_F_Kitostransport4Isviso1" localSheetId="11">'Forma 12'!$D$96</definedName>
    <definedName name="VAS082_F_Kitostransport4Isvisogvt1" localSheetId="11">'Forma 12'!$E$96</definedName>
    <definedName name="VAS082_F_Kitostransport4Isvisont1" localSheetId="11">'Forma 12'!$I$96</definedName>
    <definedName name="VAS082_F_Kitostransport4Kitareguliuoja1" localSheetId="11">'Forma 12'!$P$96</definedName>
    <definedName name="VAS082_F_Kitostransport4Kitosreguliuoj1" localSheetId="11">'Forma 12'!$N$96</definedName>
    <definedName name="VAS082_F_Kitostransport4Kitosveiklosne1" localSheetId="11">'Forma 12'!$Q$96</definedName>
    <definedName name="VAS082_F_Kitostransport4Nuotekudumblot1" localSheetId="11">'Forma 12'!$L$96</definedName>
    <definedName name="VAS082_F_Kitostransport4Nuotekusurinki1" localSheetId="11">'Forma 12'!$J$96</definedName>
    <definedName name="VAS082_F_Kitostransport4Nuotekuvalymas1" localSheetId="11">'Forma 12'!$K$96</definedName>
    <definedName name="VAS082_F_Kitostransport4Pavirsiniunuot1" localSheetId="11">'Forma 12'!$M$96</definedName>
    <definedName name="VAS082_F_Lengviejiautom1Apskaitosveikla1" localSheetId="11">'Forma 12'!$O$27</definedName>
    <definedName name="VAS082_F_Lengviejiautom1Geriamojovande1" localSheetId="11">'Forma 12'!$F$27</definedName>
    <definedName name="VAS082_F_Lengviejiautom1Geriamojovande2" localSheetId="11">'Forma 12'!$G$27</definedName>
    <definedName name="VAS082_F_Lengviejiautom1Geriamojovande3" localSheetId="11">'Forma 12'!$H$27</definedName>
    <definedName name="VAS082_F_Lengviejiautom1Isviso1" localSheetId="11">'Forma 12'!$D$27</definedName>
    <definedName name="VAS082_F_Lengviejiautom1Isvisogvt1" localSheetId="11">'Forma 12'!$E$27</definedName>
    <definedName name="VAS082_F_Lengviejiautom1Isvisont1" localSheetId="11">'Forma 12'!$I$27</definedName>
    <definedName name="VAS082_F_Lengviejiautom1Kitareguliuoja1" localSheetId="11">'Forma 12'!$P$27</definedName>
    <definedName name="VAS082_F_Lengviejiautom1Kitosreguliuoj1" localSheetId="11">'Forma 12'!$N$27</definedName>
    <definedName name="VAS082_F_Lengviejiautom1Kitosveiklosne1" localSheetId="11">'Forma 12'!$Q$27</definedName>
    <definedName name="VAS082_F_Lengviejiautom1Nuotekudumblot1" localSheetId="11">'Forma 12'!$L$27</definedName>
    <definedName name="VAS082_F_Lengviejiautom1Nuotekusurinki1" localSheetId="11">'Forma 12'!$J$27</definedName>
    <definedName name="VAS082_F_Lengviejiautom1Nuotekuvalymas1" localSheetId="11">'Forma 12'!$K$27</definedName>
    <definedName name="VAS082_F_Lengviejiautom1Pavirsiniunuot1" localSheetId="11">'Forma 12'!$M$27</definedName>
    <definedName name="VAS082_F_Lengviejiautom2Apskaitosveikla1" localSheetId="11">'Forma 12'!$O$50</definedName>
    <definedName name="VAS082_F_Lengviejiautom2Geriamojovande1" localSheetId="11">'Forma 12'!$F$50</definedName>
    <definedName name="VAS082_F_Lengviejiautom2Geriamojovande2" localSheetId="11">'Forma 12'!$G$50</definedName>
    <definedName name="VAS082_F_Lengviejiautom2Geriamojovande3" localSheetId="11">'Forma 12'!$H$50</definedName>
    <definedName name="VAS082_F_Lengviejiautom2Isviso1" localSheetId="11">'Forma 12'!$D$50</definedName>
    <definedName name="VAS082_F_Lengviejiautom2Isvisogvt1" localSheetId="11">'Forma 12'!$E$50</definedName>
    <definedName name="VAS082_F_Lengviejiautom2Isvisont1" localSheetId="11">'Forma 12'!$I$50</definedName>
    <definedName name="VAS082_F_Lengviejiautom2Kitareguliuoja1" localSheetId="11">'Forma 12'!$P$50</definedName>
    <definedName name="VAS082_F_Lengviejiautom2Kitosreguliuoj1" localSheetId="11">'Forma 12'!$N$50</definedName>
    <definedName name="VAS082_F_Lengviejiautom2Kitosveiklosne1" localSheetId="11">'Forma 12'!$Q$50</definedName>
    <definedName name="VAS082_F_Lengviejiautom2Nuotekudumblot1" localSheetId="11">'Forma 12'!$L$50</definedName>
    <definedName name="VAS082_F_Lengviejiautom2Nuotekusurinki1" localSheetId="11">'Forma 12'!$J$50</definedName>
    <definedName name="VAS082_F_Lengviejiautom2Nuotekuvalymas1" localSheetId="11">'Forma 12'!$K$50</definedName>
    <definedName name="VAS082_F_Lengviejiautom2Pavirsiniunuot1" localSheetId="11">'Forma 12'!$M$50</definedName>
    <definedName name="VAS082_F_Lengviejiautom3Apskaitosveikla1" localSheetId="11">'Forma 12'!$O$73</definedName>
    <definedName name="VAS082_F_Lengviejiautom3Geriamojovande1" localSheetId="11">'Forma 12'!$F$73</definedName>
    <definedName name="VAS082_F_Lengviejiautom3Geriamojovande2" localSheetId="11">'Forma 12'!$G$73</definedName>
    <definedName name="VAS082_F_Lengviejiautom3Geriamojovande3" localSheetId="11">'Forma 12'!$H$73</definedName>
    <definedName name="VAS082_F_Lengviejiautom3Isviso1" localSheetId="11">'Forma 12'!$D$73</definedName>
    <definedName name="VAS082_F_Lengviejiautom3Isvisogvt1" localSheetId="11">'Forma 12'!$E$73</definedName>
    <definedName name="VAS082_F_Lengviejiautom3Isvisont1" localSheetId="11">'Forma 12'!$I$73</definedName>
    <definedName name="VAS082_F_Lengviejiautom3Kitareguliuoja1" localSheetId="11">'Forma 12'!$P$73</definedName>
    <definedName name="VAS082_F_Lengviejiautom3Kitosreguliuoj1" localSheetId="11">'Forma 12'!$N$73</definedName>
    <definedName name="VAS082_F_Lengviejiautom3Kitosveiklosne1" localSheetId="11">'Forma 12'!$Q$73</definedName>
    <definedName name="VAS082_F_Lengviejiautom3Nuotekudumblot1" localSheetId="11">'Forma 12'!$L$73</definedName>
    <definedName name="VAS082_F_Lengviejiautom3Nuotekusurinki1" localSheetId="11">'Forma 12'!$J$73</definedName>
    <definedName name="VAS082_F_Lengviejiautom3Nuotekuvalymas1" localSheetId="11">'Forma 12'!$K$73</definedName>
    <definedName name="VAS082_F_Lengviejiautom3Pavirsiniunuot1" localSheetId="11">'Forma 12'!$M$73</definedName>
    <definedName name="VAS082_F_Lengviejiautom4Apskaitosveikla1" localSheetId="11">'Forma 12'!$O$95</definedName>
    <definedName name="VAS082_F_Lengviejiautom4Geriamojovande1" localSheetId="11">'Forma 12'!$F$95</definedName>
    <definedName name="VAS082_F_Lengviejiautom4Geriamojovande2" localSheetId="11">'Forma 12'!$G$95</definedName>
    <definedName name="VAS082_F_Lengviejiautom4Geriamojovande3" localSheetId="11">'Forma 12'!$H$95</definedName>
    <definedName name="VAS082_F_Lengviejiautom4Isviso1" localSheetId="11">'Forma 12'!$D$95</definedName>
    <definedName name="VAS082_F_Lengviejiautom4Isvisogvt1" localSheetId="11">'Forma 12'!$E$95</definedName>
    <definedName name="VAS082_F_Lengviejiautom4Isvisont1" localSheetId="11">'Forma 12'!$I$95</definedName>
    <definedName name="VAS082_F_Lengviejiautom4Kitareguliuoja1" localSheetId="11">'Forma 12'!$P$95</definedName>
    <definedName name="VAS082_F_Lengviejiautom4Kitosreguliuoj1" localSheetId="11">'Forma 12'!$N$95</definedName>
    <definedName name="VAS082_F_Lengviejiautom4Kitosveiklosne1" localSheetId="11">'Forma 12'!$Q$95</definedName>
    <definedName name="VAS082_F_Lengviejiautom4Nuotekudumblot1" localSheetId="11">'Forma 12'!$L$95</definedName>
    <definedName name="VAS082_F_Lengviejiautom4Nuotekusurinki1" localSheetId="11">'Forma 12'!$J$95</definedName>
    <definedName name="VAS082_F_Lengviejiautom4Nuotekuvalymas1" localSheetId="11">'Forma 12'!$K$95</definedName>
    <definedName name="VAS082_F_Lengviejiautom4Pavirsiniunuot1" localSheetId="11">'Forma 12'!$M$95</definedName>
    <definedName name="VAS082_F_Masinosiriranga1Apskaitosveikla1" localSheetId="11">'Forma 12'!$O$20</definedName>
    <definedName name="VAS082_F_Masinosiriranga1Geriamojovande1" localSheetId="11">'Forma 12'!$F$20</definedName>
    <definedName name="VAS082_F_Masinosiriranga1Geriamojovande2" localSheetId="11">'Forma 12'!$G$20</definedName>
    <definedName name="VAS082_F_Masinosiriranga1Geriamojovande3" localSheetId="11">'Forma 12'!$H$20</definedName>
    <definedName name="VAS082_F_Masinosiriranga1Isviso1" localSheetId="11">'Forma 12'!$D$20</definedName>
    <definedName name="VAS082_F_Masinosiriranga1Isvisogvt1" localSheetId="11">'Forma 12'!$E$20</definedName>
    <definedName name="VAS082_F_Masinosiriranga1Isvisont1" localSheetId="11">'Forma 12'!$I$20</definedName>
    <definedName name="VAS082_F_Masinosiriranga1Kitareguliuoja1" localSheetId="11">'Forma 12'!$P$20</definedName>
    <definedName name="VAS082_F_Masinosiriranga1Kitosreguliuoj1" localSheetId="11">'Forma 12'!$N$20</definedName>
    <definedName name="VAS082_F_Masinosiriranga1Kitosveiklosne1" localSheetId="11">'Forma 12'!$Q$20</definedName>
    <definedName name="VAS082_F_Masinosiriranga1Nuotekudumblot1" localSheetId="11">'Forma 12'!$L$20</definedName>
    <definedName name="VAS082_F_Masinosiriranga1Nuotekusurinki1" localSheetId="11">'Forma 12'!$J$20</definedName>
    <definedName name="VAS082_F_Masinosiriranga1Nuotekuvalymas1" localSheetId="11">'Forma 12'!$K$20</definedName>
    <definedName name="VAS082_F_Masinosiriranga1Pavirsiniunuot1" localSheetId="11">'Forma 12'!$M$20</definedName>
    <definedName name="VAS082_F_Masinosiriranga2Apskaitosveikla1" localSheetId="11">'Forma 12'!$O$43</definedName>
    <definedName name="VAS082_F_Masinosiriranga2Geriamojovande1" localSheetId="11">'Forma 12'!$F$43</definedName>
    <definedName name="VAS082_F_Masinosiriranga2Geriamojovande2" localSheetId="11">'Forma 12'!$G$43</definedName>
    <definedName name="VAS082_F_Masinosiriranga2Geriamojovande3" localSheetId="11">'Forma 12'!$H$43</definedName>
    <definedName name="VAS082_F_Masinosiriranga2Isviso1" localSheetId="11">'Forma 12'!$D$43</definedName>
    <definedName name="VAS082_F_Masinosiriranga2Isvisogvt1" localSheetId="11">'Forma 12'!$E$43</definedName>
    <definedName name="VAS082_F_Masinosiriranga2Isvisont1" localSheetId="11">'Forma 12'!$I$43</definedName>
    <definedName name="VAS082_F_Masinosiriranga2Kitareguliuoja1" localSheetId="11">'Forma 12'!$P$43</definedName>
    <definedName name="VAS082_F_Masinosiriranga2Kitosreguliuoj1" localSheetId="11">'Forma 12'!$N$43</definedName>
    <definedName name="VAS082_F_Masinosiriranga2Kitosveiklosne1" localSheetId="11">'Forma 12'!$Q$43</definedName>
    <definedName name="VAS082_F_Masinosiriranga2Nuotekudumblot1" localSheetId="11">'Forma 12'!$L$43</definedName>
    <definedName name="VAS082_F_Masinosiriranga2Nuotekusurinki1" localSheetId="11">'Forma 12'!$J$43</definedName>
    <definedName name="VAS082_F_Masinosiriranga2Nuotekuvalymas1" localSheetId="11">'Forma 12'!$K$43</definedName>
    <definedName name="VAS082_F_Masinosiriranga2Pavirsiniunuot1" localSheetId="11">'Forma 12'!$M$43</definedName>
    <definedName name="VAS082_F_Masinosiriranga3Apskaitosveikla1" localSheetId="11">'Forma 12'!$O$66</definedName>
    <definedName name="VAS082_F_Masinosiriranga3Geriamojovande1" localSheetId="11">'Forma 12'!$F$66</definedName>
    <definedName name="VAS082_F_Masinosiriranga3Geriamojovande2" localSheetId="11">'Forma 12'!$G$66</definedName>
    <definedName name="VAS082_F_Masinosiriranga3Geriamojovande3" localSheetId="11">'Forma 12'!$H$66</definedName>
    <definedName name="VAS082_F_Masinosiriranga3Isviso1" localSheetId="11">'Forma 12'!$D$66</definedName>
    <definedName name="VAS082_F_Masinosiriranga3Isvisogvt1" localSheetId="11">'Forma 12'!$E$66</definedName>
    <definedName name="VAS082_F_Masinosiriranga3Isvisont1" localSheetId="11">'Forma 12'!$I$66</definedName>
    <definedName name="VAS082_F_Masinosiriranga3Kitareguliuoja1" localSheetId="11">'Forma 12'!$P$66</definedName>
    <definedName name="VAS082_F_Masinosiriranga3Kitosreguliuoj1" localSheetId="11">'Forma 12'!$N$66</definedName>
    <definedName name="VAS082_F_Masinosiriranga3Kitosveiklosne1" localSheetId="11">'Forma 12'!$Q$66</definedName>
    <definedName name="VAS082_F_Masinosiriranga3Nuotekudumblot1" localSheetId="11">'Forma 12'!$L$66</definedName>
    <definedName name="VAS082_F_Masinosiriranga3Nuotekusurinki1" localSheetId="11">'Forma 12'!$J$66</definedName>
    <definedName name="VAS082_F_Masinosiriranga3Nuotekuvalymas1" localSheetId="11">'Forma 12'!$K$66</definedName>
    <definedName name="VAS082_F_Masinosiriranga3Pavirsiniunuot1" localSheetId="11">'Forma 12'!$M$66</definedName>
    <definedName name="VAS082_F_Masinosiriranga4Apskaitosveikla1" localSheetId="11">'Forma 12'!$O$89</definedName>
    <definedName name="VAS082_F_Masinosiriranga4Geriamojovande1" localSheetId="11">'Forma 12'!$F$89</definedName>
    <definedName name="VAS082_F_Masinosiriranga4Geriamojovande2" localSheetId="11">'Forma 12'!$G$89</definedName>
    <definedName name="VAS082_F_Masinosiriranga4Geriamojovande3" localSheetId="11">'Forma 12'!$H$89</definedName>
    <definedName name="VAS082_F_Masinosiriranga4Isviso1" localSheetId="11">'Forma 12'!$D$89</definedName>
    <definedName name="VAS082_F_Masinosiriranga4Isvisogvt1" localSheetId="11">'Forma 12'!$E$89</definedName>
    <definedName name="VAS082_F_Masinosiriranga4Isvisont1" localSheetId="11">'Forma 12'!$I$89</definedName>
    <definedName name="VAS082_F_Masinosiriranga4Kitareguliuoja1" localSheetId="11">'Forma 12'!$P$89</definedName>
    <definedName name="VAS082_F_Masinosiriranga4Kitosreguliuoj1" localSheetId="11">'Forma 12'!$N$89</definedName>
    <definedName name="VAS082_F_Masinosiriranga4Kitosveiklosne1" localSheetId="11">'Forma 12'!$Q$89</definedName>
    <definedName name="VAS082_F_Masinosiriranga4Nuotekudumblot1" localSheetId="11">'Forma 12'!$L$89</definedName>
    <definedName name="VAS082_F_Masinosiriranga4Nuotekusurinki1" localSheetId="11">'Forma 12'!$J$89</definedName>
    <definedName name="VAS082_F_Masinosiriranga4Nuotekuvalymas1" localSheetId="11">'Forma 12'!$K$89</definedName>
    <definedName name="VAS082_F_Masinosiriranga4Pavirsiniunuot1" localSheetId="11">'Forma 12'!$M$89</definedName>
    <definedName name="VAS082_F_Nematerialusis1Apskaitosveikla1" localSheetId="11">'Forma 12'!$O$11</definedName>
    <definedName name="VAS082_F_Nematerialusis1Geriamojovande1" localSheetId="11">'Forma 12'!$F$11</definedName>
    <definedName name="VAS082_F_Nematerialusis1Geriamojovande2" localSheetId="11">'Forma 12'!$G$11</definedName>
    <definedName name="VAS082_F_Nematerialusis1Geriamojovande3" localSheetId="11">'Forma 12'!$H$11</definedName>
    <definedName name="VAS082_F_Nematerialusis1Isviso1" localSheetId="11">'Forma 12'!$D$11</definedName>
    <definedName name="VAS082_F_Nematerialusis1Isvisogvt1" localSheetId="11">'Forma 12'!$E$11</definedName>
    <definedName name="VAS082_F_Nematerialusis1Isvisont1" localSheetId="11">'Forma 12'!$I$11</definedName>
    <definedName name="VAS082_F_Nematerialusis1Kitareguliuoja1" localSheetId="11">'Forma 12'!$P$11</definedName>
    <definedName name="VAS082_F_Nematerialusis1Kitosreguliuoj1" localSheetId="11">'Forma 12'!$N$11</definedName>
    <definedName name="VAS082_F_Nematerialusis1Kitosveiklosne1" localSheetId="11">'Forma 12'!$Q$11</definedName>
    <definedName name="VAS082_F_Nematerialusis1Nuotekudumblot1" localSheetId="11">'Forma 12'!$L$11</definedName>
    <definedName name="VAS082_F_Nematerialusis1Nuotekusurinki1" localSheetId="11">'Forma 12'!$J$11</definedName>
    <definedName name="VAS082_F_Nematerialusis1Nuotekuvalymas1" localSheetId="11">'Forma 12'!$K$11</definedName>
    <definedName name="VAS082_F_Nematerialusis1Pavirsiniunuot1" localSheetId="11">'Forma 12'!$M$11</definedName>
    <definedName name="VAS082_F_Nematerialusis2Apskaitosveikla1" localSheetId="11">'Forma 12'!$O$34</definedName>
    <definedName name="VAS082_F_Nematerialusis2Geriamojovande1" localSheetId="11">'Forma 12'!$F$34</definedName>
    <definedName name="VAS082_F_Nematerialusis2Geriamojovande2" localSheetId="11">'Forma 12'!$G$34</definedName>
    <definedName name="VAS082_F_Nematerialusis2Geriamojovande3" localSheetId="11">'Forma 12'!$H$34</definedName>
    <definedName name="VAS082_F_Nematerialusis2Isviso1" localSheetId="11">'Forma 12'!$D$34</definedName>
    <definedName name="VAS082_F_Nematerialusis2Isvisogvt1" localSheetId="11">'Forma 12'!$E$34</definedName>
    <definedName name="VAS082_F_Nematerialusis2Isvisont1" localSheetId="11">'Forma 12'!$I$34</definedName>
    <definedName name="VAS082_F_Nematerialusis2Kitareguliuoja1" localSheetId="11">'Forma 12'!$P$34</definedName>
    <definedName name="VAS082_F_Nematerialusis2Kitosreguliuoj1" localSheetId="11">'Forma 12'!$N$34</definedName>
    <definedName name="VAS082_F_Nematerialusis2Kitosveiklosne1" localSheetId="11">'Forma 12'!$Q$34</definedName>
    <definedName name="VAS082_F_Nematerialusis2Nuotekudumblot1" localSheetId="11">'Forma 12'!$L$34</definedName>
    <definedName name="VAS082_F_Nematerialusis2Nuotekusurinki1" localSheetId="11">'Forma 12'!$J$34</definedName>
    <definedName name="VAS082_F_Nematerialusis2Nuotekuvalymas1" localSheetId="11">'Forma 12'!$K$34</definedName>
    <definedName name="VAS082_F_Nematerialusis2Pavirsiniunuot1" localSheetId="11">'Forma 12'!$M$34</definedName>
    <definedName name="VAS082_F_Nematerialusis3Apskaitosveikla1" localSheetId="11">'Forma 12'!$O$57</definedName>
    <definedName name="VAS082_F_Nematerialusis3Geriamojovande1" localSheetId="11">'Forma 12'!$F$57</definedName>
    <definedName name="VAS082_F_Nematerialusis3Geriamojovande2" localSheetId="11">'Forma 12'!$G$57</definedName>
    <definedName name="VAS082_F_Nematerialusis3Geriamojovande3" localSheetId="11">'Forma 12'!$H$57</definedName>
    <definedName name="VAS082_F_Nematerialusis3Isviso1" localSheetId="11">'Forma 12'!$D$57</definedName>
    <definedName name="VAS082_F_Nematerialusis3Isvisogvt1" localSheetId="11">'Forma 12'!$E$57</definedName>
    <definedName name="VAS082_F_Nematerialusis3Isvisont1" localSheetId="11">'Forma 12'!$I$57</definedName>
    <definedName name="VAS082_F_Nematerialusis3Kitareguliuoja1" localSheetId="11">'Forma 12'!$P$57</definedName>
    <definedName name="VAS082_F_Nematerialusis3Kitosreguliuoj1" localSheetId="11">'Forma 12'!$N$57</definedName>
    <definedName name="VAS082_F_Nematerialusis3Kitosveiklosne1" localSheetId="11">'Forma 12'!$Q$57</definedName>
    <definedName name="VAS082_F_Nematerialusis3Nuotekudumblot1" localSheetId="11">'Forma 12'!$L$57</definedName>
    <definedName name="VAS082_F_Nematerialusis3Nuotekusurinki1" localSheetId="11">'Forma 12'!$J$57</definedName>
    <definedName name="VAS082_F_Nematerialusis3Nuotekuvalymas1" localSheetId="11">'Forma 12'!$K$57</definedName>
    <definedName name="VAS082_F_Nematerialusis3Pavirsiniunuot1" localSheetId="11">'Forma 12'!$M$57</definedName>
    <definedName name="VAS082_F_Nematerialusis4Apskaitosveikla1" localSheetId="11">'Forma 12'!$O$80</definedName>
    <definedName name="VAS082_F_Nematerialusis4Geriamojovande1" localSheetId="11">'Forma 12'!$F$80</definedName>
    <definedName name="VAS082_F_Nematerialusis4Geriamojovande2" localSheetId="11">'Forma 12'!$G$80</definedName>
    <definedName name="VAS082_F_Nematerialusis4Geriamojovande3" localSheetId="11">'Forma 12'!$H$80</definedName>
    <definedName name="VAS082_F_Nematerialusis4Isviso1" localSheetId="11">'Forma 12'!$D$80</definedName>
    <definedName name="VAS082_F_Nematerialusis4Isvisogvt1" localSheetId="11">'Forma 12'!$E$80</definedName>
    <definedName name="VAS082_F_Nematerialusis4Isvisont1" localSheetId="11">'Forma 12'!$I$80</definedName>
    <definedName name="VAS082_F_Nematerialusis4Kitareguliuoja1" localSheetId="11">'Forma 12'!$P$80</definedName>
    <definedName name="VAS082_F_Nematerialusis4Kitosreguliuoj1" localSheetId="11">'Forma 12'!$N$80</definedName>
    <definedName name="VAS082_F_Nematerialusis4Kitosveiklosne1" localSheetId="11">'Forma 12'!$Q$80</definedName>
    <definedName name="VAS082_F_Nematerialusis4Nuotekudumblot1" localSheetId="11">'Forma 12'!$L$80</definedName>
    <definedName name="VAS082_F_Nematerialusis4Nuotekusurinki1" localSheetId="11">'Forma 12'!$J$80</definedName>
    <definedName name="VAS082_F_Nematerialusis4Nuotekuvalymas1" localSheetId="11">'Forma 12'!$K$80</definedName>
    <definedName name="VAS082_F_Nematerialusis4Pavirsiniunuot1" localSheetId="11">'Forma 12'!$M$80</definedName>
    <definedName name="VAS082_F_Netiesiogiaipa1Apskaitosveikla1" localSheetId="11">'Forma 12'!$O$56</definedName>
    <definedName name="VAS082_F_Netiesiogiaipa1Geriamojovande1" localSheetId="11">'Forma 12'!$F$56</definedName>
    <definedName name="VAS082_F_Netiesiogiaipa1Geriamojovande2" localSheetId="11">'Forma 12'!$G$56</definedName>
    <definedName name="VAS082_F_Netiesiogiaipa1Geriamojovande3" localSheetId="11">'Forma 12'!$H$56</definedName>
    <definedName name="VAS082_F_Netiesiogiaipa1Isviso1" localSheetId="11">'Forma 12'!$D$56</definedName>
    <definedName name="VAS082_F_Netiesiogiaipa1Isvisogvt1" localSheetId="11">'Forma 12'!$E$56</definedName>
    <definedName name="VAS082_F_Netiesiogiaipa1Isvisont1" localSheetId="11">'Forma 12'!$I$56</definedName>
    <definedName name="VAS082_F_Netiesiogiaipa1Kitareguliuoja1" localSheetId="11">'Forma 12'!$P$56</definedName>
    <definedName name="VAS082_F_Netiesiogiaipa1Kitosreguliuoj1" localSheetId="11">'Forma 12'!$N$56</definedName>
    <definedName name="VAS082_F_Netiesiogiaipa1Kitosveiklosne1" localSheetId="11">'Forma 12'!$Q$56</definedName>
    <definedName name="VAS082_F_Netiesiogiaipa1Nuotekudumblot1" localSheetId="11">'Forma 12'!$L$56</definedName>
    <definedName name="VAS082_F_Netiesiogiaipa1Nuotekusurinki1" localSheetId="11">'Forma 12'!$J$56</definedName>
    <definedName name="VAS082_F_Netiesiogiaipa1Nuotekuvalymas1" localSheetId="11">'Forma 12'!$K$56</definedName>
    <definedName name="VAS082_F_Netiesiogiaipa1Pavirsiniunuot1" localSheetId="11">'Forma 12'!$M$56</definedName>
    <definedName name="VAS082_F_Nuotekuirdumbl1Apskaitosveikla1" localSheetId="11">'Forma 12'!$O$22</definedName>
    <definedName name="VAS082_F_Nuotekuirdumbl1Geriamojovande1" localSheetId="11">'Forma 12'!$F$22</definedName>
    <definedName name="VAS082_F_Nuotekuirdumbl1Geriamojovande2" localSheetId="11">'Forma 12'!$G$22</definedName>
    <definedName name="VAS082_F_Nuotekuirdumbl1Geriamojovande3" localSheetId="11">'Forma 12'!$H$22</definedName>
    <definedName name="VAS082_F_Nuotekuirdumbl1Isviso1" localSheetId="11">'Forma 12'!$D$22</definedName>
    <definedName name="VAS082_F_Nuotekuirdumbl1Isvisogvt1" localSheetId="11">'Forma 12'!$E$22</definedName>
    <definedName name="VAS082_F_Nuotekuirdumbl1Isvisont1" localSheetId="11">'Forma 12'!$I$22</definedName>
    <definedName name="VAS082_F_Nuotekuirdumbl1Kitareguliuoja1" localSheetId="11">'Forma 12'!$P$22</definedName>
    <definedName name="VAS082_F_Nuotekuirdumbl1Kitosreguliuoj1" localSheetId="11">'Forma 12'!$N$22</definedName>
    <definedName name="VAS082_F_Nuotekuirdumbl1Kitosveiklosne1" localSheetId="11">'Forma 12'!$Q$22</definedName>
    <definedName name="VAS082_F_Nuotekuirdumbl1Nuotekudumblot1" localSheetId="11">'Forma 12'!$L$22</definedName>
    <definedName name="VAS082_F_Nuotekuirdumbl1Nuotekusurinki1" localSheetId="11">'Forma 12'!$J$22</definedName>
    <definedName name="VAS082_F_Nuotekuirdumbl1Nuotekuvalymas1" localSheetId="11">'Forma 12'!$K$22</definedName>
    <definedName name="VAS082_F_Nuotekuirdumbl1Pavirsiniunuot1" localSheetId="11">'Forma 12'!$M$22</definedName>
    <definedName name="VAS082_F_Nuotekuirdumbl2Apskaitosveikla1" localSheetId="11">'Forma 12'!$O$45</definedName>
    <definedName name="VAS082_F_Nuotekuirdumbl2Geriamojovande1" localSheetId="11">'Forma 12'!$F$45</definedName>
    <definedName name="VAS082_F_Nuotekuirdumbl2Geriamojovande2" localSheetId="11">'Forma 12'!$G$45</definedName>
    <definedName name="VAS082_F_Nuotekuirdumbl2Geriamojovande3" localSheetId="11">'Forma 12'!$H$45</definedName>
    <definedName name="VAS082_F_Nuotekuirdumbl2Isviso1" localSheetId="11">'Forma 12'!$D$45</definedName>
    <definedName name="VAS082_F_Nuotekuirdumbl2Isvisogvt1" localSheetId="11">'Forma 12'!$E$45</definedName>
    <definedName name="VAS082_F_Nuotekuirdumbl2Isvisont1" localSheetId="11">'Forma 12'!$I$45</definedName>
    <definedName name="VAS082_F_Nuotekuirdumbl2Kitareguliuoja1" localSheetId="11">'Forma 12'!$P$45</definedName>
    <definedName name="VAS082_F_Nuotekuirdumbl2Kitosreguliuoj1" localSheetId="11">'Forma 12'!$N$45</definedName>
    <definedName name="VAS082_F_Nuotekuirdumbl2Kitosveiklosne1" localSheetId="11">'Forma 12'!$Q$45</definedName>
    <definedName name="VAS082_F_Nuotekuirdumbl2Nuotekudumblot1" localSheetId="11">'Forma 12'!$L$45</definedName>
    <definedName name="VAS082_F_Nuotekuirdumbl2Nuotekusurinki1" localSheetId="11">'Forma 12'!$J$45</definedName>
    <definedName name="VAS082_F_Nuotekuirdumbl2Nuotekuvalymas1" localSheetId="11">'Forma 12'!$K$45</definedName>
    <definedName name="VAS082_F_Nuotekuirdumbl2Pavirsiniunuot1" localSheetId="11">'Forma 12'!$M$45</definedName>
    <definedName name="VAS082_F_Nuotekuirdumbl3Apskaitosveikla1" localSheetId="11">'Forma 12'!$O$68</definedName>
    <definedName name="VAS082_F_Nuotekuirdumbl3Geriamojovande1" localSheetId="11">'Forma 12'!$F$68</definedName>
    <definedName name="VAS082_F_Nuotekuirdumbl3Geriamojovande2" localSheetId="11">'Forma 12'!$G$68</definedName>
    <definedName name="VAS082_F_Nuotekuirdumbl3Geriamojovande3" localSheetId="11">'Forma 12'!$H$68</definedName>
    <definedName name="VAS082_F_Nuotekuirdumbl3Isviso1" localSheetId="11">'Forma 12'!$D$68</definedName>
    <definedName name="VAS082_F_Nuotekuirdumbl3Isvisogvt1" localSheetId="11">'Forma 12'!$E$68</definedName>
    <definedName name="VAS082_F_Nuotekuirdumbl3Isvisont1" localSheetId="11">'Forma 12'!$I$68</definedName>
    <definedName name="VAS082_F_Nuotekuirdumbl3Kitareguliuoja1" localSheetId="11">'Forma 12'!$P$68</definedName>
    <definedName name="VAS082_F_Nuotekuirdumbl3Kitosreguliuoj1" localSheetId="11">'Forma 12'!$N$68</definedName>
    <definedName name="VAS082_F_Nuotekuirdumbl3Kitosveiklosne1" localSheetId="11">'Forma 12'!$Q$68</definedName>
    <definedName name="VAS082_F_Nuotekuirdumbl3Nuotekudumblot1" localSheetId="11">'Forma 12'!$L$68</definedName>
    <definedName name="VAS082_F_Nuotekuirdumbl3Nuotekusurinki1" localSheetId="11">'Forma 12'!$J$68</definedName>
    <definedName name="VAS082_F_Nuotekuirdumbl3Nuotekuvalymas1" localSheetId="11">'Forma 12'!$K$68</definedName>
    <definedName name="VAS082_F_Nuotekuirdumbl3Pavirsiniunuot1" localSheetId="11">'Forma 12'!$M$68</definedName>
    <definedName name="VAS082_F_Paskirstomasil1Apskaitosveikla1" localSheetId="11">'Forma 12'!$O$10</definedName>
    <definedName name="VAS082_F_Paskirstomasil1Geriamojovande1" localSheetId="11">'Forma 12'!$F$10</definedName>
    <definedName name="VAS082_F_Paskirstomasil1Geriamojovande2" localSheetId="11">'Forma 12'!$G$10</definedName>
    <definedName name="VAS082_F_Paskirstomasil1Geriamojovande3" localSheetId="11">'Forma 12'!$H$10</definedName>
    <definedName name="VAS082_F_Paskirstomasil1Isviso1" localSheetId="11">'Forma 12'!$D$10</definedName>
    <definedName name="VAS082_F_Paskirstomasil1Isvisogvt1" localSheetId="11">'Forma 12'!$E$10</definedName>
    <definedName name="VAS082_F_Paskirstomasil1Isvisont1" localSheetId="11">'Forma 12'!$I$10</definedName>
    <definedName name="VAS082_F_Paskirstomasil1Kitareguliuoja1" localSheetId="11">'Forma 12'!$P$10</definedName>
    <definedName name="VAS082_F_Paskirstomasil1Kitosreguliuoj1" localSheetId="11">'Forma 12'!$N$10</definedName>
    <definedName name="VAS082_F_Paskirstomasil1Kitosveiklosne1" localSheetId="11">'Forma 12'!$Q$10</definedName>
    <definedName name="VAS082_F_Paskirstomasil1Nuotekudumblot1" localSheetId="11">'Forma 12'!$L$10</definedName>
    <definedName name="VAS082_F_Paskirstomasil1Nuotekusurinki1" localSheetId="11">'Forma 12'!$J$10</definedName>
    <definedName name="VAS082_F_Paskirstomasil1Nuotekuvalymas1" localSheetId="11">'Forma 12'!$K$10</definedName>
    <definedName name="VAS082_F_Paskirstomasil1Pavirsiniunuot1" localSheetId="11">'Forma 12'!$M$10</definedName>
    <definedName name="VAS082_F_Pastataiadmini1Apskaitosveikla1" localSheetId="11">'Forma 12'!$O$16</definedName>
    <definedName name="VAS082_F_Pastataiadmini1Geriamojovande1" localSheetId="11">'Forma 12'!$F$16</definedName>
    <definedName name="VAS082_F_Pastataiadmini1Geriamojovande2" localSheetId="11">'Forma 12'!$G$16</definedName>
    <definedName name="VAS082_F_Pastataiadmini1Geriamojovande3" localSheetId="11">'Forma 12'!$H$16</definedName>
    <definedName name="VAS082_F_Pastataiadmini1Isviso1" localSheetId="11">'Forma 12'!$D$16</definedName>
    <definedName name="VAS082_F_Pastataiadmini1Isvisogvt1" localSheetId="11">'Forma 12'!$E$16</definedName>
    <definedName name="VAS082_F_Pastataiadmini1Isvisont1" localSheetId="11">'Forma 12'!$I$16</definedName>
    <definedName name="VAS082_F_Pastataiadmini1Kitareguliuoja1" localSheetId="11">'Forma 12'!$P$16</definedName>
    <definedName name="VAS082_F_Pastataiadmini1Kitosreguliuoj1" localSheetId="11">'Forma 12'!$N$16</definedName>
    <definedName name="VAS082_F_Pastataiadmini1Kitosveiklosne1" localSheetId="11">'Forma 12'!$Q$16</definedName>
    <definedName name="VAS082_F_Pastataiadmini1Nuotekudumblot1" localSheetId="11">'Forma 12'!$L$16</definedName>
    <definedName name="VAS082_F_Pastataiadmini1Nuotekusurinki1" localSheetId="11">'Forma 12'!$J$16</definedName>
    <definedName name="VAS082_F_Pastataiadmini1Nuotekuvalymas1" localSheetId="11">'Forma 12'!$K$16</definedName>
    <definedName name="VAS082_F_Pastataiadmini1Pavirsiniunuot1" localSheetId="11">'Forma 12'!$M$16</definedName>
    <definedName name="VAS082_F_Pastataiadmini2Apskaitosveikla1" localSheetId="11">'Forma 12'!$O$39</definedName>
    <definedName name="VAS082_F_Pastataiadmini2Geriamojovande1" localSheetId="11">'Forma 12'!$F$39</definedName>
    <definedName name="VAS082_F_Pastataiadmini2Geriamojovande2" localSheetId="11">'Forma 12'!$G$39</definedName>
    <definedName name="VAS082_F_Pastataiadmini2Geriamojovande3" localSheetId="11">'Forma 12'!$H$39</definedName>
    <definedName name="VAS082_F_Pastataiadmini2Isviso1" localSheetId="11">'Forma 12'!$D$39</definedName>
    <definedName name="VAS082_F_Pastataiadmini2Isvisogvt1" localSheetId="11">'Forma 12'!$E$39</definedName>
    <definedName name="VAS082_F_Pastataiadmini2Isvisont1" localSheetId="11">'Forma 12'!$I$39</definedName>
    <definedName name="VAS082_F_Pastataiadmini2Kitareguliuoja1" localSheetId="11">'Forma 12'!$P$39</definedName>
    <definedName name="VAS082_F_Pastataiadmini2Kitosreguliuoj1" localSheetId="11">'Forma 12'!$N$39</definedName>
    <definedName name="VAS082_F_Pastataiadmini2Kitosveiklosne1" localSheetId="11">'Forma 12'!$Q$39</definedName>
    <definedName name="VAS082_F_Pastataiadmini2Nuotekudumblot1" localSheetId="11">'Forma 12'!$L$39</definedName>
    <definedName name="VAS082_F_Pastataiadmini2Nuotekusurinki1" localSheetId="11">'Forma 12'!$J$39</definedName>
    <definedName name="VAS082_F_Pastataiadmini2Nuotekuvalymas1" localSheetId="11">'Forma 12'!$K$39</definedName>
    <definedName name="VAS082_F_Pastataiadmini2Pavirsiniunuot1" localSheetId="11">'Forma 12'!$M$39</definedName>
    <definedName name="VAS082_F_Pastataiadmini3Apskaitosveikla1" localSheetId="11">'Forma 12'!$O$62</definedName>
    <definedName name="VAS082_F_Pastataiadmini3Geriamojovande1" localSheetId="11">'Forma 12'!$F$62</definedName>
    <definedName name="VAS082_F_Pastataiadmini3Geriamojovande2" localSheetId="11">'Forma 12'!$G$62</definedName>
    <definedName name="VAS082_F_Pastataiadmini3Geriamojovande3" localSheetId="11">'Forma 12'!$H$62</definedName>
    <definedName name="VAS082_F_Pastataiadmini3Isviso1" localSheetId="11">'Forma 12'!$D$62</definedName>
    <definedName name="VAS082_F_Pastataiadmini3Isvisogvt1" localSheetId="11">'Forma 12'!$E$62</definedName>
    <definedName name="VAS082_F_Pastataiadmini3Isvisont1" localSheetId="11">'Forma 12'!$I$62</definedName>
    <definedName name="VAS082_F_Pastataiadmini3Kitareguliuoja1" localSheetId="11">'Forma 12'!$P$62</definedName>
    <definedName name="VAS082_F_Pastataiadmini3Kitosreguliuoj1" localSheetId="11">'Forma 12'!$N$62</definedName>
    <definedName name="VAS082_F_Pastataiadmini3Kitosveiklosne1" localSheetId="11">'Forma 12'!$Q$62</definedName>
    <definedName name="VAS082_F_Pastataiadmini3Nuotekudumblot1" localSheetId="11">'Forma 12'!$L$62</definedName>
    <definedName name="VAS082_F_Pastataiadmini3Nuotekusurinki1" localSheetId="11">'Forma 12'!$J$62</definedName>
    <definedName name="VAS082_F_Pastataiadmini3Nuotekuvalymas1" localSheetId="11">'Forma 12'!$K$62</definedName>
    <definedName name="VAS082_F_Pastataiadmini3Pavirsiniunuot1" localSheetId="11">'Forma 12'!$M$62</definedName>
    <definedName name="VAS082_F_Pastataiadmini4Apskaitosveikla1" localSheetId="11">'Forma 12'!$O$85</definedName>
    <definedName name="VAS082_F_Pastataiadmini4Geriamojovande1" localSheetId="11">'Forma 12'!$F$85</definedName>
    <definedName name="VAS082_F_Pastataiadmini4Geriamojovande2" localSheetId="11">'Forma 12'!$G$85</definedName>
    <definedName name="VAS082_F_Pastataiadmini4Geriamojovande3" localSheetId="11">'Forma 12'!$H$85</definedName>
    <definedName name="VAS082_F_Pastataiadmini4Isviso1" localSheetId="11">'Forma 12'!$D$85</definedName>
    <definedName name="VAS082_F_Pastataiadmini4Isvisogvt1" localSheetId="11">'Forma 12'!$E$85</definedName>
    <definedName name="VAS082_F_Pastataiadmini4Isvisont1" localSheetId="11">'Forma 12'!$I$85</definedName>
    <definedName name="VAS082_F_Pastataiadmini4Kitareguliuoja1" localSheetId="11">'Forma 12'!$P$85</definedName>
    <definedName name="VAS082_F_Pastataiadmini4Kitosreguliuoj1" localSheetId="11">'Forma 12'!$N$85</definedName>
    <definedName name="VAS082_F_Pastataiadmini4Kitosveiklosne1" localSheetId="11">'Forma 12'!$Q$85</definedName>
    <definedName name="VAS082_F_Pastataiadmini4Nuotekudumblot1" localSheetId="11">'Forma 12'!$L$85</definedName>
    <definedName name="VAS082_F_Pastataiadmini4Nuotekusurinki1" localSheetId="11">'Forma 12'!$J$85</definedName>
    <definedName name="VAS082_F_Pastataiadmini4Nuotekuvalymas1" localSheetId="11">'Forma 12'!$K$85</definedName>
    <definedName name="VAS082_F_Pastataiadmini4Pavirsiniunuot1" localSheetId="11">'Forma 12'!$M$85</definedName>
    <definedName name="VAS082_F_Pastataiirstat1Apskaitosveikla1" localSheetId="11">'Forma 12'!$O$15</definedName>
    <definedName name="VAS082_F_Pastataiirstat1Geriamojovande1" localSheetId="11">'Forma 12'!$F$15</definedName>
    <definedName name="VAS082_F_Pastataiirstat1Geriamojovande2" localSheetId="11">'Forma 12'!$G$15</definedName>
    <definedName name="VAS082_F_Pastataiirstat1Geriamojovande3" localSheetId="11">'Forma 12'!$H$15</definedName>
    <definedName name="VAS082_F_Pastataiirstat1Isviso1" localSheetId="11">'Forma 12'!$D$15</definedName>
    <definedName name="VAS082_F_Pastataiirstat1Isvisogvt1" localSheetId="11">'Forma 12'!$E$15</definedName>
    <definedName name="VAS082_F_Pastataiirstat1Isvisont1" localSheetId="11">'Forma 12'!$I$15</definedName>
    <definedName name="VAS082_F_Pastataiirstat1Kitareguliuoja1" localSheetId="11">'Forma 12'!$P$15</definedName>
    <definedName name="VAS082_F_Pastataiirstat1Kitosreguliuoj1" localSheetId="11">'Forma 12'!$N$15</definedName>
    <definedName name="VAS082_F_Pastataiirstat1Kitosveiklosne1" localSheetId="11">'Forma 12'!$Q$15</definedName>
    <definedName name="VAS082_F_Pastataiirstat1Nuotekudumblot1" localSheetId="11">'Forma 12'!$L$15</definedName>
    <definedName name="VAS082_F_Pastataiirstat1Nuotekusurinki1" localSheetId="11">'Forma 12'!$J$15</definedName>
    <definedName name="VAS082_F_Pastataiirstat1Nuotekuvalymas1" localSheetId="11">'Forma 12'!$K$15</definedName>
    <definedName name="VAS082_F_Pastataiirstat1Pavirsiniunuot1" localSheetId="11">'Forma 12'!$M$15</definedName>
    <definedName name="VAS082_F_Pastataiirstat2Apskaitosveikla1" localSheetId="11">'Forma 12'!$O$38</definedName>
    <definedName name="VAS082_F_Pastataiirstat2Geriamojovande1" localSheetId="11">'Forma 12'!$F$38</definedName>
    <definedName name="VAS082_F_Pastataiirstat2Geriamojovande2" localSheetId="11">'Forma 12'!$G$38</definedName>
    <definedName name="VAS082_F_Pastataiirstat2Geriamojovande3" localSheetId="11">'Forma 12'!$H$38</definedName>
    <definedName name="VAS082_F_Pastataiirstat2Isviso1" localSheetId="11">'Forma 12'!$D$38</definedName>
    <definedName name="VAS082_F_Pastataiirstat2Isvisogvt1" localSheetId="11">'Forma 12'!$E$38</definedName>
    <definedName name="VAS082_F_Pastataiirstat2Isvisont1" localSheetId="11">'Forma 12'!$I$38</definedName>
    <definedName name="VAS082_F_Pastataiirstat2Kitareguliuoja1" localSheetId="11">'Forma 12'!$P$38</definedName>
    <definedName name="VAS082_F_Pastataiirstat2Kitosreguliuoj1" localSheetId="11">'Forma 12'!$N$38</definedName>
    <definedName name="VAS082_F_Pastataiirstat2Kitosveiklosne1" localSheetId="11">'Forma 12'!$Q$38</definedName>
    <definedName name="VAS082_F_Pastataiirstat2Nuotekudumblot1" localSheetId="11">'Forma 12'!$L$38</definedName>
    <definedName name="VAS082_F_Pastataiirstat2Nuotekusurinki1" localSheetId="11">'Forma 12'!$J$38</definedName>
    <definedName name="VAS082_F_Pastataiirstat2Nuotekuvalymas1" localSheetId="11">'Forma 12'!$K$38</definedName>
    <definedName name="VAS082_F_Pastataiirstat2Pavirsiniunuot1" localSheetId="11">'Forma 12'!$M$38</definedName>
    <definedName name="VAS082_F_Pastataiirstat3Apskaitosveikla1" localSheetId="11">'Forma 12'!$O$61</definedName>
    <definedName name="VAS082_F_Pastataiirstat3Geriamojovande1" localSheetId="11">'Forma 12'!$F$61</definedName>
    <definedName name="VAS082_F_Pastataiirstat3Geriamojovande2" localSheetId="11">'Forma 12'!$G$61</definedName>
    <definedName name="VAS082_F_Pastataiirstat3Geriamojovande3" localSheetId="11">'Forma 12'!$H$61</definedName>
    <definedName name="VAS082_F_Pastataiirstat3Isviso1" localSheetId="11">'Forma 12'!$D$61</definedName>
    <definedName name="VAS082_F_Pastataiirstat3Isvisogvt1" localSheetId="11">'Forma 12'!$E$61</definedName>
    <definedName name="VAS082_F_Pastataiirstat3Isvisont1" localSheetId="11">'Forma 12'!$I$61</definedName>
    <definedName name="VAS082_F_Pastataiirstat3Kitareguliuoja1" localSheetId="11">'Forma 12'!$P$61</definedName>
    <definedName name="VAS082_F_Pastataiirstat3Kitosreguliuoj1" localSheetId="11">'Forma 12'!$N$61</definedName>
    <definedName name="VAS082_F_Pastataiirstat3Kitosveiklosne1" localSheetId="11">'Forma 12'!$Q$61</definedName>
    <definedName name="VAS082_F_Pastataiirstat3Nuotekudumblot1" localSheetId="11">'Forma 12'!$L$61</definedName>
    <definedName name="VAS082_F_Pastataiirstat3Nuotekusurinki1" localSheetId="11">'Forma 12'!$J$61</definedName>
    <definedName name="VAS082_F_Pastataiirstat3Nuotekuvalymas1" localSheetId="11">'Forma 12'!$K$61</definedName>
    <definedName name="VAS082_F_Pastataiirstat3Pavirsiniunuot1" localSheetId="11">'Forma 12'!$M$61</definedName>
    <definedName name="VAS082_F_Pastataiirstat4Apskaitosveikla1" localSheetId="11">'Forma 12'!$O$84</definedName>
    <definedName name="VAS082_F_Pastataiirstat4Geriamojovande1" localSheetId="11">'Forma 12'!$F$84</definedName>
    <definedName name="VAS082_F_Pastataiirstat4Geriamojovande2" localSheetId="11">'Forma 12'!$G$84</definedName>
    <definedName name="VAS082_F_Pastataiirstat4Geriamojovande3" localSheetId="11">'Forma 12'!$H$84</definedName>
    <definedName name="VAS082_F_Pastataiirstat4Isviso1" localSheetId="11">'Forma 12'!$D$84</definedName>
    <definedName name="VAS082_F_Pastataiirstat4Isvisogvt1" localSheetId="11">'Forma 12'!$E$84</definedName>
    <definedName name="VAS082_F_Pastataiirstat4Isvisont1" localSheetId="11">'Forma 12'!$I$84</definedName>
    <definedName name="VAS082_F_Pastataiirstat4Kitareguliuoja1" localSheetId="11">'Forma 12'!$P$84</definedName>
    <definedName name="VAS082_F_Pastataiirstat4Kitosreguliuoj1" localSheetId="11">'Forma 12'!$N$84</definedName>
    <definedName name="VAS082_F_Pastataiirstat4Kitosveiklosne1" localSheetId="11">'Forma 12'!$Q$84</definedName>
    <definedName name="VAS082_F_Pastataiirstat4Nuotekudumblot1" localSheetId="11">'Forma 12'!$L$84</definedName>
    <definedName name="VAS082_F_Pastataiirstat4Nuotekusurinki1" localSheetId="11">'Forma 12'!$J$84</definedName>
    <definedName name="VAS082_F_Pastataiirstat4Nuotekuvalymas1" localSheetId="11">'Forma 12'!$K$84</definedName>
    <definedName name="VAS082_F_Pastataiirstat4Pavirsiniunuot1" localSheetId="11">'Forma 12'!$M$84</definedName>
    <definedName name="VAS082_F_Specprogramine1Apskaitosveikla1" localSheetId="11">'Forma 12'!$O$13</definedName>
    <definedName name="VAS082_F_Specprogramine1Geriamojovande1" localSheetId="11">'Forma 12'!$F$13</definedName>
    <definedName name="VAS082_F_Specprogramine1Geriamojovande2" localSheetId="11">'Forma 12'!$G$13</definedName>
    <definedName name="VAS082_F_Specprogramine1Geriamojovande3" localSheetId="11">'Forma 12'!$H$13</definedName>
    <definedName name="VAS082_F_Specprogramine1Isviso1" localSheetId="11">'Forma 12'!$D$13</definedName>
    <definedName name="VAS082_F_Specprogramine1Isvisogvt1" localSheetId="11">'Forma 12'!$E$13</definedName>
    <definedName name="VAS082_F_Specprogramine1Isvisont1" localSheetId="11">'Forma 12'!$I$13</definedName>
    <definedName name="VAS082_F_Specprogramine1Kitareguliuoja1" localSheetId="11">'Forma 12'!$P$13</definedName>
    <definedName name="VAS082_F_Specprogramine1Kitosreguliuoj1" localSheetId="11">'Forma 12'!$N$13</definedName>
    <definedName name="VAS082_F_Specprogramine1Kitosveiklosne1" localSheetId="11">'Forma 12'!$Q$13</definedName>
    <definedName name="VAS082_F_Specprogramine1Nuotekudumblot1" localSheetId="11">'Forma 12'!$L$13</definedName>
    <definedName name="VAS082_F_Specprogramine1Nuotekusurinki1" localSheetId="11">'Forma 12'!$J$13</definedName>
    <definedName name="VAS082_F_Specprogramine1Nuotekuvalymas1" localSheetId="11">'Forma 12'!$K$13</definedName>
    <definedName name="VAS082_F_Specprogramine1Pavirsiniunuot1" localSheetId="11">'Forma 12'!$M$13</definedName>
    <definedName name="VAS082_F_Specprogramine2Apskaitosveikla1" localSheetId="11">'Forma 12'!$O$36</definedName>
    <definedName name="VAS082_F_Specprogramine2Geriamojovande1" localSheetId="11">'Forma 12'!$F$36</definedName>
    <definedName name="VAS082_F_Specprogramine2Geriamojovande2" localSheetId="11">'Forma 12'!$G$36</definedName>
    <definedName name="VAS082_F_Specprogramine2Geriamojovande3" localSheetId="11">'Forma 12'!$H$36</definedName>
    <definedName name="VAS082_F_Specprogramine2Isviso1" localSheetId="11">'Forma 12'!$D$36</definedName>
    <definedName name="VAS082_F_Specprogramine2Isvisogvt1" localSheetId="11">'Forma 12'!$E$36</definedName>
    <definedName name="VAS082_F_Specprogramine2Isvisont1" localSheetId="11">'Forma 12'!$I$36</definedName>
    <definedName name="VAS082_F_Specprogramine2Kitareguliuoja1" localSheetId="11">'Forma 12'!$P$36</definedName>
    <definedName name="VAS082_F_Specprogramine2Kitosreguliuoj1" localSheetId="11">'Forma 12'!$N$36</definedName>
    <definedName name="VAS082_F_Specprogramine2Kitosveiklosne1" localSheetId="11">'Forma 12'!$Q$36</definedName>
    <definedName name="VAS082_F_Specprogramine2Nuotekudumblot1" localSheetId="11">'Forma 12'!$L$36</definedName>
    <definedName name="VAS082_F_Specprogramine2Nuotekusurinki1" localSheetId="11">'Forma 12'!$J$36</definedName>
    <definedName name="VAS082_F_Specprogramine2Nuotekuvalymas1" localSheetId="11">'Forma 12'!$K$36</definedName>
    <definedName name="VAS082_F_Specprogramine2Pavirsiniunuot1" localSheetId="11">'Forma 12'!$M$36</definedName>
    <definedName name="VAS082_F_Specprogramine3Apskaitosveikla1" localSheetId="11">'Forma 12'!$O$59</definedName>
    <definedName name="VAS082_F_Specprogramine3Geriamojovande1" localSheetId="11">'Forma 12'!$F$59</definedName>
    <definedName name="VAS082_F_Specprogramine3Geriamojovande2" localSheetId="11">'Forma 12'!$G$59</definedName>
    <definedName name="VAS082_F_Specprogramine3Geriamojovande3" localSheetId="11">'Forma 12'!$H$59</definedName>
    <definedName name="VAS082_F_Specprogramine3Isviso1" localSheetId="11">'Forma 12'!$D$59</definedName>
    <definedName name="VAS082_F_Specprogramine3Isvisogvt1" localSheetId="11">'Forma 12'!$E$59</definedName>
    <definedName name="VAS082_F_Specprogramine3Isvisont1" localSheetId="11">'Forma 12'!$I$59</definedName>
    <definedName name="VAS082_F_Specprogramine3Kitareguliuoja1" localSheetId="11">'Forma 12'!$P$59</definedName>
    <definedName name="VAS082_F_Specprogramine3Kitosreguliuoj1" localSheetId="11">'Forma 12'!$N$59</definedName>
    <definedName name="VAS082_F_Specprogramine3Kitosveiklosne1" localSheetId="11">'Forma 12'!$Q$59</definedName>
    <definedName name="VAS082_F_Specprogramine3Nuotekudumblot1" localSheetId="11">'Forma 12'!$L$59</definedName>
    <definedName name="VAS082_F_Specprogramine3Nuotekusurinki1" localSheetId="11">'Forma 12'!$J$59</definedName>
    <definedName name="VAS082_F_Specprogramine3Nuotekuvalymas1" localSheetId="11">'Forma 12'!$K$59</definedName>
    <definedName name="VAS082_F_Specprogramine3Pavirsiniunuot1" localSheetId="11">'Forma 12'!$M$59</definedName>
    <definedName name="VAS082_F_Specprogramine4Apskaitosveikla1" localSheetId="11">'Forma 12'!$O$82</definedName>
    <definedName name="VAS082_F_Specprogramine4Geriamojovande1" localSheetId="11">'Forma 12'!$F$82</definedName>
    <definedName name="VAS082_F_Specprogramine4Geriamojovande2" localSheetId="11">'Forma 12'!$G$82</definedName>
    <definedName name="VAS082_F_Specprogramine4Geriamojovande3" localSheetId="11">'Forma 12'!$H$82</definedName>
    <definedName name="VAS082_F_Specprogramine4Isviso1" localSheetId="11">'Forma 12'!$D$82</definedName>
    <definedName name="VAS082_F_Specprogramine4Isvisogvt1" localSheetId="11">'Forma 12'!$E$82</definedName>
    <definedName name="VAS082_F_Specprogramine4Isvisont1" localSheetId="11">'Forma 12'!$I$82</definedName>
    <definedName name="VAS082_F_Specprogramine4Kitareguliuoja1" localSheetId="11">'Forma 12'!$P$82</definedName>
    <definedName name="VAS082_F_Specprogramine4Kitosreguliuoj1" localSheetId="11">'Forma 12'!$N$82</definedName>
    <definedName name="VAS082_F_Specprogramine4Kitosveiklosne1" localSheetId="11">'Forma 12'!$Q$82</definedName>
    <definedName name="VAS082_F_Specprogramine4Nuotekudumblot1" localSheetId="11">'Forma 12'!$L$82</definedName>
    <definedName name="VAS082_F_Specprogramine4Nuotekusurinki1" localSheetId="11">'Forma 12'!$J$82</definedName>
    <definedName name="VAS082_F_Specprogramine4Nuotekuvalymas1" localSheetId="11">'Forma 12'!$K$82</definedName>
    <definedName name="VAS082_F_Specprogramine4Pavirsiniunuot1" localSheetId="11">'Forma 12'!$M$82</definedName>
    <definedName name="VAS082_F_Standartinepro1Apskaitosveikla1" localSheetId="11">'Forma 12'!$O$12</definedName>
    <definedName name="VAS082_F_Standartinepro1Geriamojovande1" localSheetId="11">'Forma 12'!$F$12</definedName>
    <definedName name="VAS082_F_Standartinepro1Geriamojovande2" localSheetId="11">'Forma 12'!$G$12</definedName>
    <definedName name="VAS082_F_Standartinepro1Geriamojovande3" localSheetId="11">'Forma 12'!$H$12</definedName>
    <definedName name="VAS082_F_Standartinepro1Isviso1" localSheetId="11">'Forma 12'!$D$12</definedName>
    <definedName name="VAS082_F_Standartinepro1Isvisogvt1" localSheetId="11">'Forma 12'!$E$12</definedName>
    <definedName name="VAS082_F_Standartinepro1Isvisont1" localSheetId="11">'Forma 12'!$I$12</definedName>
    <definedName name="VAS082_F_Standartinepro1Kitareguliuoja1" localSheetId="11">'Forma 12'!$P$12</definedName>
    <definedName name="VAS082_F_Standartinepro1Kitosreguliuoj1" localSheetId="11">'Forma 12'!$N$12</definedName>
    <definedName name="VAS082_F_Standartinepro1Kitosveiklosne1" localSheetId="11">'Forma 12'!$Q$12</definedName>
    <definedName name="VAS082_F_Standartinepro1Nuotekudumblot1" localSheetId="11">'Forma 12'!$L$12</definedName>
    <definedName name="VAS082_F_Standartinepro1Nuotekusurinki1" localSheetId="11">'Forma 12'!$J$12</definedName>
    <definedName name="VAS082_F_Standartinepro1Nuotekuvalymas1" localSheetId="11">'Forma 12'!$K$12</definedName>
    <definedName name="VAS082_F_Standartinepro1Pavirsiniunuot1" localSheetId="11">'Forma 12'!$M$12</definedName>
    <definedName name="VAS082_F_Standartinepro2Apskaitosveikla1" localSheetId="11">'Forma 12'!$O$35</definedName>
    <definedName name="VAS082_F_Standartinepro2Geriamojovande1" localSheetId="11">'Forma 12'!$F$35</definedName>
    <definedName name="VAS082_F_Standartinepro2Geriamojovande2" localSheetId="11">'Forma 12'!$G$35</definedName>
    <definedName name="VAS082_F_Standartinepro2Geriamojovande3" localSheetId="11">'Forma 12'!$H$35</definedName>
    <definedName name="VAS082_F_Standartinepro2Isviso1" localSheetId="11">'Forma 12'!$D$35</definedName>
    <definedName name="VAS082_F_Standartinepro2Isvisogvt1" localSheetId="11">'Forma 12'!$E$35</definedName>
    <definedName name="VAS082_F_Standartinepro2Isvisont1" localSheetId="11">'Forma 12'!$I$35</definedName>
    <definedName name="VAS082_F_Standartinepro2Kitareguliuoja1" localSheetId="11">'Forma 12'!$P$35</definedName>
    <definedName name="VAS082_F_Standartinepro2Kitosreguliuoj1" localSheetId="11">'Forma 12'!$N$35</definedName>
    <definedName name="VAS082_F_Standartinepro2Kitosveiklosne1" localSheetId="11">'Forma 12'!$Q$35</definedName>
    <definedName name="VAS082_F_Standartinepro2Nuotekudumblot1" localSheetId="11">'Forma 12'!$L$35</definedName>
    <definedName name="VAS082_F_Standartinepro2Nuotekusurinki1" localSheetId="11">'Forma 12'!$J$35</definedName>
    <definedName name="VAS082_F_Standartinepro2Nuotekuvalymas1" localSheetId="11">'Forma 12'!$K$35</definedName>
    <definedName name="VAS082_F_Standartinepro2Pavirsiniunuot1" localSheetId="11">'Forma 12'!$M$35</definedName>
    <definedName name="VAS082_F_Standartinepro3Apskaitosveikla1" localSheetId="11">'Forma 12'!$O$58</definedName>
    <definedName name="VAS082_F_Standartinepro3Geriamojovande1" localSheetId="11">'Forma 12'!$F$58</definedName>
    <definedName name="VAS082_F_Standartinepro3Geriamojovande2" localSheetId="11">'Forma 12'!$G$58</definedName>
    <definedName name="VAS082_F_Standartinepro3Geriamojovande3" localSheetId="11">'Forma 12'!$H$58</definedName>
    <definedName name="VAS082_F_Standartinepro3Isviso1" localSheetId="11">'Forma 12'!$D$58</definedName>
    <definedName name="VAS082_F_Standartinepro3Isvisogvt1" localSheetId="11">'Forma 12'!$E$58</definedName>
    <definedName name="VAS082_F_Standartinepro3Isvisont1" localSheetId="11">'Forma 12'!$I$58</definedName>
    <definedName name="VAS082_F_Standartinepro3Kitareguliuoja1" localSheetId="11">'Forma 12'!$P$58</definedName>
    <definedName name="VAS082_F_Standartinepro3Kitosreguliuoj1" localSheetId="11">'Forma 12'!$N$58</definedName>
    <definedName name="VAS082_F_Standartinepro3Kitosveiklosne1" localSheetId="11">'Forma 12'!$Q$58</definedName>
    <definedName name="VAS082_F_Standartinepro3Nuotekudumblot1" localSheetId="11">'Forma 12'!$L$58</definedName>
    <definedName name="VAS082_F_Standartinepro3Nuotekusurinki1" localSheetId="11">'Forma 12'!$J$58</definedName>
    <definedName name="VAS082_F_Standartinepro3Nuotekuvalymas1" localSheetId="11">'Forma 12'!$K$58</definedName>
    <definedName name="VAS082_F_Standartinepro3Pavirsiniunuot1" localSheetId="11">'Forma 12'!$M$58</definedName>
    <definedName name="VAS082_F_Standartinepro4Apskaitosveikla1" localSheetId="11">'Forma 12'!$O$81</definedName>
    <definedName name="VAS082_F_Standartinepro4Geriamojovande1" localSheetId="11">'Forma 12'!$F$81</definedName>
    <definedName name="VAS082_F_Standartinepro4Geriamojovande2" localSheetId="11">'Forma 12'!$G$81</definedName>
    <definedName name="VAS082_F_Standartinepro4Geriamojovande3" localSheetId="11">'Forma 12'!$H$81</definedName>
    <definedName name="VAS082_F_Standartinepro4Isviso1" localSheetId="11">'Forma 12'!$D$81</definedName>
    <definedName name="VAS082_F_Standartinepro4Isvisogvt1" localSheetId="11">'Forma 12'!$E$81</definedName>
    <definedName name="VAS082_F_Standartinepro4Isvisont1" localSheetId="11">'Forma 12'!$I$81</definedName>
    <definedName name="VAS082_F_Standartinepro4Kitareguliuoja1" localSheetId="11">'Forma 12'!$P$81</definedName>
    <definedName name="VAS082_F_Standartinepro4Kitosreguliuoj1" localSheetId="11">'Forma 12'!$N$81</definedName>
    <definedName name="VAS082_F_Standartinepro4Kitosveiklosne1" localSheetId="11">'Forma 12'!$Q$81</definedName>
    <definedName name="VAS082_F_Standartinepro4Nuotekudumblot1" localSheetId="11">'Forma 12'!$L$81</definedName>
    <definedName name="VAS082_F_Standartinepro4Nuotekusurinki1" localSheetId="11">'Forma 12'!$J$81</definedName>
    <definedName name="VAS082_F_Standartinepro4Nuotekuvalymas1" localSheetId="11">'Forma 12'!$K$81</definedName>
    <definedName name="VAS082_F_Standartinepro4Pavirsiniunuot1" localSheetId="11">'Forma 12'!$M$81</definedName>
    <definedName name="VAS082_F_Tiesiogiaipask1Apskaitosveikla1" localSheetId="11">'Forma 12'!$O$33</definedName>
    <definedName name="VAS082_F_Tiesiogiaipask1Geriamojovande1" localSheetId="11">'Forma 12'!$F$33</definedName>
    <definedName name="VAS082_F_Tiesiogiaipask1Geriamojovande2" localSheetId="11">'Forma 12'!$G$33</definedName>
    <definedName name="VAS082_F_Tiesiogiaipask1Geriamojovande3" localSheetId="11">'Forma 12'!$H$33</definedName>
    <definedName name="VAS082_F_Tiesiogiaipask1Isviso1" localSheetId="11">'Forma 12'!$D$33</definedName>
    <definedName name="VAS082_F_Tiesiogiaipask1Isvisogvt1" localSheetId="11">'Forma 12'!$E$33</definedName>
    <definedName name="VAS082_F_Tiesiogiaipask1Isvisont1" localSheetId="11">'Forma 12'!$I$33</definedName>
    <definedName name="VAS082_F_Tiesiogiaipask1Kitareguliuoja1" localSheetId="11">'Forma 12'!$P$33</definedName>
    <definedName name="VAS082_F_Tiesiogiaipask1Kitosreguliuoj1" localSheetId="11">'Forma 12'!$N$33</definedName>
    <definedName name="VAS082_F_Tiesiogiaipask1Kitosveiklosne1" localSheetId="11">'Forma 12'!$Q$33</definedName>
    <definedName name="VAS082_F_Tiesiogiaipask1Nuotekudumblot1" localSheetId="11">'Forma 12'!$L$33</definedName>
    <definedName name="VAS082_F_Tiesiogiaipask1Nuotekusurinki1" localSheetId="11">'Forma 12'!$J$33</definedName>
    <definedName name="VAS082_F_Tiesiogiaipask1Nuotekuvalymas1" localSheetId="11">'Forma 12'!$K$33</definedName>
    <definedName name="VAS082_F_Tiesiogiaipask1Pavirsiniunuot1" localSheetId="11">'Forma 12'!$M$33</definedName>
    <definedName name="VAS082_F_Transportoprie1Apskaitosveikla1" localSheetId="11">'Forma 12'!$O$26</definedName>
    <definedName name="VAS082_F_Transportoprie1Geriamojovande1" localSheetId="11">'Forma 12'!$F$26</definedName>
    <definedName name="VAS082_F_Transportoprie1Geriamojovande2" localSheetId="11">'Forma 12'!$G$26</definedName>
    <definedName name="VAS082_F_Transportoprie1Geriamojovande3" localSheetId="11">'Forma 12'!$H$26</definedName>
    <definedName name="VAS082_F_Transportoprie1Isviso1" localSheetId="11">'Forma 12'!$D$26</definedName>
    <definedName name="VAS082_F_Transportoprie1Isvisogvt1" localSheetId="11">'Forma 12'!$E$26</definedName>
    <definedName name="VAS082_F_Transportoprie1Isvisont1" localSheetId="11">'Forma 12'!$I$26</definedName>
    <definedName name="VAS082_F_Transportoprie1Kitareguliuoja1" localSheetId="11">'Forma 12'!$P$26</definedName>
    <definedName name="VAS082_F_Transportoprie1Kitosreguliuoj1" localSheetId="11">'Forma 12'!$N$26</definedName>
    <definedName name="VAS082_F_Transportoprie1Kitosveiklosne1" localSheetId="11">'Forma 12'!$Q$26</definedName>
    <definedName name="VAS082_F_Transportoprie1Nuotekudumblot1" localSheetId="11">'Forma 12'!$L$26</definedName>
    <definedName name="VAS082_F_Transportoprie1Nuotekusurinki1" localSheetId="11">'Forma 12'!$J$26</definedName>
    <definedName name="VAS082_F_Transportoprie1Nuotekuvalymas1" localSheetId="11">'Forma 12'!$K$26</definedName>
    <definedName name="VAS082_F_Transportoprie1Pavirsiniunuot1" localSheetId="11">'Forma 12'!$M$26</definedName>
    <definedName name="VAS082_F_Transportoprie2Apskaitosveikla1" localSheetId="11">'Forma 12'!$O$49</definedName>
    <definedName name="VAS082_F_Transportoprie2Geriamojovande1" localSheetId="11">'Forma 12'!$F$49</definedName>
    <definedName name="VAS082_F_Transportoprie2Geriamojovande2" localSheetId="11">'Forma 12'!$G$49</definedName>
    <definedName name="VAS082_F_Transportoprie2Geriamojovande3" localSheetId="11">'Forma 12'!$H$49</definedName>
    <definedName name="VAS082_F_Transportoprie2Isviso1" localSheetId="11">'Forma 12'!$D$49</definedName>
    <definedName name="VAS082_F_Transportoprie2Isvisogvt1" localSheetId="11">'Forma 12'!$E$49</definedName>
    <definedName name="VAS082_F_Transportoprie2Isvisont1" localSheetId="11">'Forma 12'!$I$49</definedName>
    <definedName name="VAS082_F_Transportoprie2Kitareguliuoja1" localSheetId="11">'Forma 12'!$P$49</definedName>
    <definedName name="VAS082_F_Transportoprie2Kitosreguliuoj1" localSheetId="11">'Forma 12'!$N$49</definedName>
    <definedName name="VAS082_F_Transportoprie2Kitosveiklosne1" localSheetId="11">'Forma 12'!$Q$49</definedName>
    <definedName name="VAS082_F_Transportoprie2Nuotekudumblot1" localSheetId="11">'Forma 12'!$L$49</definedName>
    <definedName name="VAS082_F_Transportoprie2Nuotekusurinki1" localSheetId="11">'Forma 12'!$J$49</definedName>
    <definedName name="VAS082_F_Transportoprie2Nuotekuvalymas1" localSheetId="11">'Forma 12'!$K$49</definedName>
    <definedName name="VAS082_F_Transportoprie2Pavirsiniunuot1" localSheetId="11">'Forma 12'!$M$49</definedName>
    <definedName name="VAS082_F_Transportoprie3Apskaitosveikla1" localSheetId="11">'Forma 12'!$O$72</definedName>
    <definedName name="VAS082_F_Transportoprie3Geriamojovande1" localSheetId="11">'Forma 12'!$F$72</definedName>
    <definedName name="VAS082_F_Transportoprie3Geriamojovande2" localSheetId="11">'Forma 12'!$G$72</definedName>
    <definedName name="VAS082_F_Transportoprie3Geriamojovande3" localSheetId="11">'Forma 12'!$H$72</definedName>
    <definedName name="VAS082_F_Transportoprie3Isviso1" localSheetId="11">'Forma 12'!$D$72</definedName>
    <definedName name="VAS082_F_Transportoprie3Isvisogvt1" localSheetId="11">'Forma 12'!$E$72</definedName>
    <definedName name="VAS082_F_Transportoprie3Isvisont1" localSheetId="11">'Forma 12'!$I$72</definedName>
    <definedName name="VAS082_F_Transportoprie3Kitareguliuoja1" localSheetId="11">'Forma 12'!$P$72</definedName>
    <definedName name="VAS082_F_Transportoprie3Kitosreguliuoj1" localSheetId="11">'Forma 12'!$N$72</definedName>
    <definedName name="VAS082_F_Transportoprie3Kitosveiklosne1" localSheetId="11">'Forma 12'!$Q$72</definedName>
    <definedName name="VAS082_F_Transportoprie3Nuotekudumblot1" localSheetId="11">'Forma 12'!$L$72</definedName>
    <definedName name="VAS082_F_Transportoprie3Nuotekusurinki1" localSheetId="11">'Forma 12'!$J$72</definedName>
    <definedName name="VAS082_F_Transportoprie3Nuotekuvalymas1" localSheetId="11">'Forma 12'!$K$72</definedName>
    <definedName name="VAS082_F_Transportoprie3Pavirsiniunuot1" localSheetId="11">'Forma 12'!$M$72</definedName>
    <definedName name="VAS082_F_Transportoprie4Apskaitosveikla1" localSheetId="11">'Forma 12'!$O$94</definedName>
    <definedName name="VAS082_F_Transportoprie4Geriamojovande1" localSheetId="11">'Forma 12'!$F$94</definedName>
    <definedName name="VAS082_F_Transportoprie4Geriamojovande2" localSheetId="11">'Forma 12'!$G$94</definedName>
    <definedName name="VAS082_F_Transportoprie4Geriamojovande3" localSheetId="11">'Forma 12'!$H$94</definedName>
    <definedName name="VAS082_F_Transportoprie4Isviso1" localSheetId="11">'Forma 12'!$D$94</definedName>
    <definedName name="VAS082_F_Transportoprie4Isvisogvt1" localSheetId="11">'Forma 12'!$E$94</definedName>
    <definedName name="VAS082_F_Transportoprie4Isvisont1" localSheetId="11">'Forma 12'!$I$94</definedName>
    <definedName name="VAS082_F_Transportoprie4Kitareguliuoja1" localSheetId="11">'Forma 12'!$P$94</definedName>
    <definedName name="VAS082_F_Transportoprie4Kitosreguliuoj1" localSheetId="11">'Forma 12'!$N$94</definedName>
    <definedName name="VAS082_F_Transportoprie4Kitosveiklosne1" localSheetId="11">'Forma 12'!$Q$94</definedName>
    <definedName name="VAS082_F_Transportoprie4Nuotekudumblot1" localSheetId="11">'Forma 12'!$L$94</definedName>
    <definedName name="VAS082_F_Transportoprie4Nuotekusurinki1" localSheetId="11">'Forma 12'!$J$94</definedName>
    <definedName name="VAS082_F_Transportoprie4Nuotekuvalymas1" localSheetId="11">'Forma 12'!$K$94</definedName>
    <definedName name="VAS082_F_Transportoprie4Pavirsiniunuot1" localSheetId="11">'Forma 12'!$M$94</definedName>
    <definedName name="VAS082_F_Vamzdynai1Apskaitosveikla1" localSheetId="11">'Forma 12'!$O$18</definedName>
    <definedName name="VAS082_F_Vamzdynai1Geriamojovande1" localSheetId="11">'Forma 12'!$F$18</definedName>
    <definedName name="VAS082_F_Vamzdynai1Geriamojovande2" localSheetId="11">'Forma 12'!$G$18</definedName>
    <definedName name="VAS082_F_Vamzdynai1Geriamojovande3" localSheetId="11">'Forma 12'!$H$18</definedName>
    <definedName name="VAS082_F_Vamzdynai1Isviso1" localSheetId="11">'Forma 12'!$D$18</definedName>
    <definedName name="VAS082_F_Vamzdynai1Isvisogvt1" localSheetId="11">'Forma 12'!$E$18</definedName>
    <definedName name="VAS082_F_Vamzdynai1Isvisont1" localSheetId="11">'Forma 12'!$I$18</definedName>
    <definedName name="VAS082_F_Vamzdynai1Kitareguliuoja1" localSheetId="11">'Forma 12'!$P$18</definedName>
    <definedName name="VAS082_F_Vamzdynai1Kitosreguliuoj1" localSheetId="11">'Forma 12'!$N$18</definedName>
    <definedName name="VAS082_F_Vamzdynai1Kitosveiklosne1" localSheetId="11">'Forma 12'!$Q$18</definedName>
    <definedName name="VAS082_F_Vamzdynai1Nuotekudumblot1" localSheetId="11">'Forma 12'!$L$18</definedName>
    <definedName name="VAS082_F_Vamzdynai1Nuotekusurinki1" localSheetId="11">'Forma 12'!$J$18</definedName>
    <definedName name="VAS082_F_Vamzdynai1Nuotekuvalymas1" localSheetId="11">'Forma 12'!$K$18</definedName>
    <definedName name="VAS082_F_Vamzdynai1Pavirsiniunuot1" localSheetId="11">'Forma 12'!$M$18</definedName>
    <definedName name="VAS082_F_Vamzdynai2Apskaitosveikla1" localSheetId="11">'Forma 12'!$O$41</definedName>
    <definedName name="VAS082_F_Vamzdynai2Geriamojovande1" localSheetId="11">'Forma 12'!$F$41</definedName>
    <definedName name="VAS082_F_Vamzdynai2Geriamojovande2" localSheetId="11">'Forma 12'!$G$41</definedName>
    <definedName name="VAS082_F_Vamzdynai2Geriamojovande3" localSheetId="11">'Forma 12'!$H$41</definedName>
    <definedName name="VAS082_F_Vamzdynai2Isviso1" localSheetId="11">'Forma 12'!$D$41</definedName>
    <definedName name="VAS082_F_Vamzdynai2Isvisogvt1" localSheetId="11">'Forma 12'!$E$41</definedName>
    <definedName name="VAS082_F_Vamzdynai2Isvisont1" localSheetId="11">'Forma 12'!$I$41</definedName>
    <definedName name="VAS082_F_Vamzdynai2Kitareguliuoja1" localSheetId="11">'Forma 12'!$P$41</definedName>
    <definedName name="VAS082_F_Vamzdynai2Kitosreguliuoj1" localSheetId="11">'Forma 12'!$N$41</definedName>
    <definedName name="VAS082_F_Vamzdynai2Kitosveiklosne1" localSheetId="11">'Forma 12'!$Q$41</definedName>
    <definedName name="VAS082_F_Vamzdynai2Nuotekudumblot1" localSheetId="11">'Forma 12'!$L$41</definedName>
    <definedName name="VAS082_F_Vamzdynai2Nuotekusurinki1" localSheetId="11">'Forma 12'!$J$41</definedName>
    <definedName name="VAS082_F_Vamzdynai2Nuotekuvalymas1" localSheetId="11">'Forma 12'!$K$41</definedName>
    <definedName name="VAS082_F_Vamzdynai2Pavirsiniunuot1" localSheetId="11">'Forma 12'!$M$41</definedName>
    <definedName name="VAS082_F_Vamzdynai3Apskaitosveikla1" localSheetId="11">'Forma 12'!$O$64</definedName>
    <definedName name="VAS082_F_Vamzdynai3Geriamojovande1" localSheetId="11">'Forma 12'!$F$64</definedName>
    <definedName name="VAS082_F_Vamzdynai3Geriamojovande2" localSheetId="11">'Forma 12'!$G$64</definedName>
    <definedName name="VAS082_F_Vamzdynai3Geriamojovande3" localSheetId="11">'Forma 12'!$H$64</definedName>
    <definedName name="VAS082_F_Vamzdynai3Isviso1" localSheetId="11">'Forma 12'!$D$64</definedName>
    <definedName name="VAS082_F_Vamzdynai3Isvisogvt1" localSheetId="11">'Forma 12'!$E$64</definedName>
    <definedName name="VAS082_F_Vamzdynai3Isvisont1" localSheetId="11">'Forma 12'!$I$64</definedName>
    <definedName name="VAS082_F_Vamzdynai3Kitareguliuoja1" localSheetId="11">'Forma 12'!$P$64</definedName>
    <definedName name="VAS082_F_Vamzdynai3Kitosreguliuoj1" localSheetId="11">'Forma 12'!$N$64</definedName>
    <definedName name="VAS082_F_Vamzdynai3Kitosveiklosne1" localSheetId="11">'Forma 12'!$Q$64</definedName>
    <definedName name="VAS082_F_Vamzdynai3Nuotekudumblot1" localSheetId="11">'Forma 12'!$L$64</definedName>
    <definedName name="VAS082_F_Vamzdynai3Nuotekusurinki1" localSheetId="11">'Forma 12'!$J$64</definedName>
    <definedName name="VAS082_F_Vamzdynai3Nuotekuvalymas1" localSheetId="11">'Forma 12'!$K$64</definedName>
    <definedName name="VAS082_F_Vamzdynai3Pavirsiniunuot1" localSheetId="11">'Forma 12'!$M$64</definedName>
    <definedName name="VAS082_F_Vamzdynai4Apskaitosveikla1" localSheetId="11">'Forma 12'!$O$87</definedName>
    <definedName name="VAS082_F_Vamzdynai4Geriamojovande1" localSheetId="11">'Forma 12'!$F$87</definedName>
    <definedName name="VAS082_F_Vamzdynai4Geriamojovande2" localSheetId="11">'Forma 12'!$G$87</definedName>
    <definedName name="VAS082_F_Vamzdynai4Geriamojovande3" localSheetId="11">'Forma 12'!$H$87</definedName>
    <definedName name="VAS082_F_Vamzdynai4Isviso1" localSheetId="11">'Forma 12'!$D$87</definedName>
    <definedName name="VAS082_F_Vamzdynai4Isvisogvt1" localSheetId="11">'Forma 12'!$E$87</definedName>
    <definedName name="VAS082_F_Vamzdynai4Isvisont1" localSheetId="11">'Forma 12'!$I$87</definedName>
    <definedName name="VAS082_F_Vamzdynai4Kitareguliuoja1" localSheetId="11">'Forma 12'!$P$87</definedName>
    <definedName name="VAS082_F_Vamzdynai4Kitosreguliuoj1" localSheetId="11">'Forma 12'!$N$87</definedName>
    <definedName name="VAS082_F_Vamzdynai4Kitosveiklosne1" localSheetId="11">'Forma 12'!$Q$87</definedName>
    <definedName name="VAS082_F_Vamzdynai4Nuotekudumblot1" localSheetId="11">'Forma 12'!$L$87</definedName>
    <definedName name="VAS082_F_Vamzdynai4Nuotekusurinki1" localSheetId="11">'Forma 12'!$J$87</definedName>
    <definedName name="VAS082_F_Vamzdynai4Nuotekuvalymas1" localSheetId="11">'Forma 12'!$K$87</definedName>
    <definedName name="VAS082_F_Vamzdynai4Pavirsiniunuot1" localSheetId="11">'Forma 12'!$M$87</definedName>
    <definedName name="VAS082_F_Vandenssiurbli1Apskaitosveikla1" localSheetId="11">'Forma 12'!$O$21</definedName>
    <definedName name="VAS082_F_Vandenssiurbli1Geriamojovande1" localSheetId="11">'Forma 12'!$F$21</definedName>
    <definedName name="VAS082_F_Vandenssiurbli1Geriamojovande2" localSheetId="11">'Forma 12'!$G$21</definedName>
    <definedName name="VAS082_F_Vandenssiurbli1Geriamojovande3" localSheetId="11">'Forma 12'!$H$21</definedName>
    <definedName name="VAS082_F_Vandenssiurbli1Isviso1" localSheetId="11">'Forma 12'!$D$21</definedName>
    <definedName name="VAS082_F_Vandenssiurbli1Isvisogvt1" localSheetId="11">'Forma 12'!$E$21</definedName>
    <definedName name="VAS082_F_Vandenssiurbli1Isvisont1" localSheetId="11">'Forma 12'!$I$21</definedName>
    <definedName name="VAS082_F_Vandenssiurbli1Kitareguliuoja1" localSheetId="11">'Forma 12'!$P$21</definedName>
    <definedName name="VAS082_F_Vandenssiurbli1Kitosreguliuoj1" localSheetId="11">'Forma 12'!$N$21</definedName>
    <definedName name="VAS082_F_Vandenssiurbli1Kitosveiklosne1" localSheetId="11">'Forma 12'!$Q$21</definedName>
    <definedName name="VAS082_F_Vandenssiurbli1Nuotekudumblot1" localSheetId="11">'Forma 12'!$L$21</definedName>
    <definedName name="VAS082_F_Vandenssiurbli1Nuotekusurinki1" localSheetId="11">'Forma 12'!$J$21</definedName>
    <definedName name="VAS082_F_Vandenssiurbli1Nuotekuvalymas1" localSheetId="11">'Forma 12'!$K$21</definedName>
    <definedName name="VAS082_F_Vandenssiurbli1Pavirsiniunuot1" localSheetId="11">'Forma 12'!$M$21</definedName>
    <definedName name="VAS082_F_Vandenssiurbli2Apskaitosveikla1" localSheetId="11">'Forma 12'!$O$44</definedName>
    <definedName name="VAS082_F_Vandenssiurbli2Geriamojovande1" localSheetId="11">'Forma 12'!$F$44</definedName>
    <definedName name="VAS082_F_Vandenssiurbli2Geriamojovande2" localSheetId="11">'Forma 12'!$G$44</definedName>
    <definedName name="VAS082_F_Vandenssiurbli2Geriamojovande3" localSheetId="11">'Forma 12'!$H$44</definedName>
    <definedName name="VAS082_F_Vandenssiurbli2Isviso1" localSheetId="11">'Forma 12'!$D$44</definedName>
    <definedName name="VAS082_F_Vandenssiurbli2Isvisogvt1" localSheetId="11">'Forma 12'!$E$44</definedName>
    <definedName name="VAS082_F_Vandenssiurbli2Isvisont1" localSheetId="11">'Forma 12'!$I$44</definedName>
    <definedName name="VAS082_F_Vandenssiurbli2Kitareguliuoja1" localSheetId="11">'Forma 12'!$P$44</definedName>
    <definedName name="VAS082_F_Vandenssiurbli2Kitosreguliuoj1" localSheetId="11">'Forma 12'!$N$44</definedName>
    <definedName name="VAS082_F_Vandenssiurbli2Kitosveiklosne1" localSheetId="11">'Forma 12'!$Q$44</definedName>
    <definedName name="VAS082_F_Vandenssiurbli2Nuotekudumblot1" localSheetId="11">'Forma 12'!$L$44</definedName>
    <definedName name="VAS082_F_Vandenssiurbli2Nuotekusurinki1" localSheetId="11">'Forma 12'!$J$44</definedName>
    <definedName name="VAS082_F_Vandenssiurbli2Nuotekuvalymas1" localSheetId="11">'Forma 12'!$K$44</definedName>
    <definedName name="VAS082_F_Vandenssiurbli2Pavirsiniunuot1" localSheetId="11">'Forma 12'!$M$44</definedName>
    <definedName name="VAS082_F_Vandenssiurbli3Apskaitosveikla1" localSheetId="11">'Forma 12'!$O$67</definedName>
    <definedName name="VAS082_F_Vandenssiurbli3Geriamojovande1" localSheetId="11">'Forma 12'!$F$67</definedName>
    <definedName name="VAS082_F_Vandenssiurbli3Geriamojovande2" localSheetId="11">'Forma 12'!$G$67</definedName>
    <definedName name="VAS082_F_Vandenssiurbli3Geriamojovande3" localSheetId="11">'Forma 12'!$H$67</definedName>
    <definedName name="VAS082_F_Vandenssiurbli3Isviso1" localSheetId="11">'Forma 12'!$D$67</definedName>
    <definedName name="VAS082_F_Vandenssiurbli3Isvisogvt1" localSheetId="11">'Forma 12'!$E$67</definedName>
    <definedName name="VAS082_F_Vandenssiurbli3Isvisont1" localSheetId="11">'Forma 12'!$I$67</definedName>
    <definedName name="VAS082_F_Vandenssiurbli3Kitareguliuoja1" localSheetId="11">'Forma 12'!$P$67</definedName>
    <definedName name="VAS082_F_Vandenssiurbli3Kitosreguliuoj1" localSheetId="11">'Forma 12'!$N$67</definedName>
    <definedName name="VAS082_F_Vandenssiurbli3Kitosveiklosne1" localSheetId="11">'Forma 12'!$Q$67</definedName>
    <definedName name="VAS082_F_Vandenssiurbli3Nuotekudumblot1" localSheetId="11">'Forma 12'!$L$67</definedName>
    <definedName name="VAS082_F_Vandenssiurbli3Nuotekusurinki1" localSheetId="11">'Forma 12'!$J$67</definedName>
    <definedName name="VAS082_F_Vandenssiurbli3Nuotekuvalymas1" localSheetId="11">'Forma 12'!$K$67</definedName>
    <definedName name="VAS082_F_Vandenssiurbli3Pavirsiniunuot1" localSheetId="11">'Forma 12'!$M$67</definedName>
  </definedNames>
  <calcPr/>
</workbook>
</file>

<file path=xl/sharedStrings.xml><?xml version="1.0" encoding="utf-8"?>
<sst xmlns="http://schemas.openxmlformats.org/spreadsheetml/2006/main">
  <si>
    <t>Ūkio subjektas: Uždaroji akcinė bendrovė "Joniškio vandenys"</t>
  </si>
  <si>
    <t xml:space="preserve">Ataskaitinis laikotarpis:  - </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</si>
  <si>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</si>
  <si>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</si>
  <si>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</si>
  <si>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</si>
  <si>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</si>
  <si>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</si>
  <si>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</si>
  <si>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</si>
  <si>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</si>
  <si>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</si>
  <si>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</si>
  <si>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</si>
  <si>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</si>
  <si>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</si>
  <si>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</si>
  <si>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</si>
  <si>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</si>
  <si>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</si>
  <si>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</si>
  <si>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</si>
  <si>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</si>
  <si>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</si>
  <si>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</si>
  <si>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</si>
  <si>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</si>
  <si>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</si>
  <si>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</si>
  <si>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</si>
  <si>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</si>
  <si>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</si>
  <si>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</si>
  <si>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</si>
  <si>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</si>
  <si>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</si>
  <si>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</si>
  <si>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</si>
  <si>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</si>
  <si>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</si>
  <si>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</si>
  <si>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</si>
  <si>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</si>
  <si>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</si>
  <si>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</si>
  <si>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</si>
  <si>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</si>
  <si>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</si>
  <si>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</si>
  <si>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</si>
  <si>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</si>
  <si>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</si>
  <si>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</si>
  <si>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</si>
  <si>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</si>
  <si>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</si>
  <si>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</si>
  <si>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</si>
  <si>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</si>
  <si>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</si>
  <si>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</si>
  <si>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</si>
  <si>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</si>
  <si>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</si>
  <si>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</si>
  <si>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</si>
  <si>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</si>
  <si>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</si>
  <si>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</si>
  <si>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</si>
  <si>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</si>
  <si>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</si>
  <si>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</si>
  <si>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</si>
  <si>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</si>
  <si>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</si>
  <si>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</si>
  <si>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</si>
  <si>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</si>
  <si>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</si>
  <si>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</si>
  <si>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</si>
  <si>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</si>
  <si>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</si>
  <si>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</si>
  <si>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</si>
  <si>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</si>
  <si>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</si>
  <si>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</si>
  <si>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</si>
  <si>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</si>
  <si>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</si>
  <si>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</si>
  <si>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</si>
  <si>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</si>
  <si>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 xml:space="preserve">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</si>
  <si>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</si>
  <si>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</si>
  <si>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</si>
  <si>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</si>
  <si>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</si>
  <si>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</si>
  <si>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</si>
  <si>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</si>
  <si>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</si>
  <si>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</si>
  <si>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</si>
  <si>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</si>
  <si>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</si>
  <si>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</si>
  <si>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</si>
  <si>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</si>
  <si>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</si>
  <si>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</si>
  <si>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</si>
  <si>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</si>
  <si>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</si>
  <si>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</si>
  <si>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</si>
  <si>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</si>
  <si>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</si>
  <si>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</si>
  <si>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</si>
  <si>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</si>
  <si>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</si>
  <si>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</si>
  <si>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</si>
  <si>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</si>
  <si>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</si>
  <si>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</si>
  <si>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</si>
  <si>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KITŲ VEIKLŲ PAJAMOS</t>
  </si>
  <si>
    <t>kitos reguliuojamosios veiklos pajamos</t>
  </si>
  <si>
    <t>B.1.1.</t>
  </si>
  <si>
    <t xml:space="preserve">Apskaitos veiklos pajamos </t>
  </si>
  <si>
    <t>B.1.2.</t>
  </si>
  <si>
    <t>kitos reguliuojamos veiklos pajamos</t>
  </si>
  <si>
    <t>B.1.3.</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</si>
  <si>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</si>
  <si>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</si>
  <si>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</si>
  <si>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</si>
  <si>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</si>
  <si>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</si>
  <si>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</si>
  <si>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</si>
  <si>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</si>
  <si>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</si>
  <si>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</si>
  <si>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</si>
  <si>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</si>
  <si>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</si>
  <si>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</si>
  <si>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</si>
  <si>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</si>
  <si>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</si>
  <si>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</si>
  <si>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</si>
  <si>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</si>
  <si>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KITŲ VEIKLŲ SĄNAUDOS</t>
  </si>
  <si>
    <t>apskaitos veiklos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</si>
  <si>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</si>
  <si>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</si>
  <si>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</si>
  <si>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</si>
  <si>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</si>
  <si>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</si>
  <si>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</si>
  <si>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</si>
  <si>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</si>
  <si>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</si>
  <si>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</si>
  <si>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</si>
  <si>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</si>
  <si>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</si>
  <si>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</si>
  <si>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</si>
  <si>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</si>
  <si>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</si>
  <si>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</si>
  <si>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</si>
  <si>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</si>
  <si>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</si>
  <si>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</si>
  <si>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</si>
  <si>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</si>
  <si>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</si>
  <si>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</si>
  <si>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</si>
  <si>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</si>
  <si>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</si>
  <si>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</si>
  <si>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</si>
  <si>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</si>
  <si>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</si>
  <si>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</si>
  <si>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</si>
  <si>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</si>
  <si>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 xml:space="preserve">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</si>
  <si>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</si>
  <si>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 xml:space="preserve">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</si>
  <si>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</si>
  <si>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</si>
  <si>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</si>
  <si>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</si>
  <si>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</si>
  <si>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</si>
  <si>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</si>
  <si>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</si>
  <si>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</si>
  <si>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</si>
  <si>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</si>
  <si>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</si>
  <si>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</si>
  <si>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</si>
  <si>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</si>
  <si>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</si>
  <si>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</si>
  <si>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</si>
  <si>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</si>
  <si>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KITŲ VEIKLŲ PELNAS (NUOSTOLIS)</t>
  </si>
  <si>
    <t>apskaitos veiklos pelnas (nuostolis)</t>
  </si>
  <si>
    <t>kitos reguliuojamosios veiklos pelnas (nuostolis)</t>
  </si>
  <si>
    <t>G.3.</t>
  </si>
  <si>
    <t>nereguliuojamosios veiklos pelnas (nuostolis)</t>
  </si>
  <si>
    <t>PAGAUTĖ - NETEKIMAI</t>
  </si>
  <si>
    <t>V.</t>
  </si>
  <si>
    <t>PELNO MOKESTIS</t>
  </si>
  <si>
    <t>VI.</t>
  </si>
  <si>
    <t>GRYNASIS PELNAS</t>
  </si>
  <si>
    <t>VII.</t>
  </si>
  <si>
    <t xml:space="preserve">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</si>
  <si>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</si>
  <si>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</si>
  <si>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</si>
  <si>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</si>
  <si>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</si>
  <si>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</si>
  <si>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</si>
  <si>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</si>
  <si>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</si>
  <si>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</si>
  <si>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</si>
  <si>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</si>
  <si>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</si>
  <si>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</si>
  <si>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</si>
  <si>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</si>
  <si>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</si>
  <si>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</si>
  <si>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2. Iš viso GVT</t>
  </si>
  <si>
    <t xml:space="preserve">2.1. Geriamojo vandens gavyba </t>
  </si>
  <si>
    <t>2.2. Geriamojo vandens ruošimas</t>
  </si>
  <si>
    <t>2.3. Geriamojo vandens pristatymas</t>
  </si>
  <si>
    <t>3. Iš viso NT</t>
  </si>
  <si>
    <t>3.1. Nuotekų surinkimas</t>
  </si>
  <si>
    <t>3.2. Nuotekų valymas</t>
  </si>
  <si>
    <t>3.3. Nuotekų dumblo tvarkymas</t>
  </si>
  <si>
    <t>4. Paviršinių nuotekų tvarkymas (tik esant atskirai paviršinių nuotekų tvarkymo sistemai)</t>
  </si>
  <si>
    <t>5. Kitos reguliuojamosios veiklos verslo vienetas</t>
  </si>
  <si>
    <t>5.1. Apskaitos veikla</t>
  </si>
  <si>
    <t>5.2. Kita reguliuojama veikla</t>
  </si>
  <si>
    <t>6.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</si>
  <si>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</si>
  <si>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</si>
  <si>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</si>
  <si>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</si>
  <si>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 xml:space="preserve">Elektros energija siurbliams,  orapūtėms, maišyklėms ir kitiems technologiniams įrenginiams</t>
  </si>
  <si>
    <t>A.4.</t>
  </si>
  <si>
    <t>Technologinių medžiagų ir technologinio kuro sąnaudos</t>
  </si>
  <si>
    <t>A.5.</t>
  </si>
  <si>
    <t>Einamojo remonto ir aptarnavimo sąnaudos, iš šio skaičius:</t>
  </si>
  <si>
    <t>A.5.1.</t>
  </si>
  <si>
    <t xml:space="preserve">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</si>
  <si>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</si>
  <si>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</si>
  <si>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</si>
  <si>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</si>
  <si>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</si>
  <si>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</si>
  <si>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</si>
  <si>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</si>
  <si>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</si>
  <si>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</si>
  <si>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</si>
  <si>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 xml:space="preserve">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</si>
  <si>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</si>
  <si>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</si>
  <si>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</si>
  <si>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</si>
  <si>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</si>
  <si>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</si>
  <si>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</si>
  <si>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</si>
  <si>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</si>
  <si>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</si>
  <si>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</si>
  <si>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</si>
  <si>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</si>
  <si>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</si>
  <si>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</si>
  <si>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</si>
  <si>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</si>
  <si>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</si>
  <si>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</si>
  <si>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</si>
  <si>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</si>
  <si>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</si>
  <si>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</si>
  <si>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</si>
  <si>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</si>
  <si>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</si>
  <si>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</si>
  <si>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</si>
  <si>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</si>
  <si>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</si>
  <si>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</si>
  <si>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</si>
  <si>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</si>
  <si>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</si>
  <si>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</si>
  <si>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</si>
  <si>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</si>
  <si>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</si>
  <si>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</si>
  <si>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</si>
  <si>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</si>
  <si>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</si>
  <si>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</si>
  <si>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</si>
  <si>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</si>
  <si>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</si>
  <si>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</si>
  <si>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</si>
  <si>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</si>
  <si>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</si>
  <si>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</si>
  <si>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</si>
  <si>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</si>
  <si>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</si>
  <si>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</si>
  <si>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</si>
  <si>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</si>
  <si>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</si>
  <si>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</si>
  <si>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</si>
  <si>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</si>
  <si>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</si>
  <si>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</si>
  <si>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</si>
  <si>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</si>
  <si>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</si>
  <si>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</si>
  <si>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</si>
  <si>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sąnaudos_x0009__x0009__x0009_</t>
  </si>
  <si>
    <t>B.11.2.</t>
  </si>
  <si>
    <t xml:space="preserve">   Kitos finansinės sąnaudos</t>
  </si>
  <si>
    <t>B.12.</t>
  </si>
  <si>
    <t>Administracinės sąnaudos</t>
  </si>
  <si>
    <t>B.12.1.</t>
  </si>
  <si>
    <t xml:space="preserve">   Teisinių paslaugų pirkimo sąnaudos</t>
  </si>
  <si>
    <t>B.12.2.</t>
  </si>
  <si>
    <t xml:space="preserve">   Žyminio mokesčio sąnaudos_x0009__x0009__x0009_</t>
  </si>
  <si>
    <t>B.12.3.</t>
  </si>
  <si>
    <t xml:space="preserve">   Konsultacinių paslaugų pirkimo sąnaudos_x0009__x0009__x0009_</t>
  </si>
  <si>
    <t>B.12.4.</t>
  </si>
  <si>
    <t xml:space="preserve">   Ryšių paslaugų sąnaudos_x0009__x0009__x0009_</t>
  </si>
  <si>
    <t>B.12.5.</t>
  </si>
  <si>
    <t xml:space="preserve">   Pašto, pasiuntinių paslaugų sąnaudos_x0009__x0009__x0009_</t>
  </si>
  <si>
    <t>B.12.6.</t>
  </si>
  <si>
    <t xml:space="preserve">  Kanceliarinės sąnaudos_x0009__x0009__x0009_</t>
  </si>
  <si>
    <t>B.12.7.</t>
  </si>
  <si>
    <t xml:space="preserve">   Org. inventoriaus aptarnavimo, remonto paslaugų pirkimo sąnaudos_x0009__x0009_</t>
  </si>
  <si>
    <t>B.12.8.</t>
  </si>
  <si>
    <t xml:space="preserve">   Profesinės literatūros, spaudos sąnaudos_x0009__x0009__x0009_</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</si>
  <si>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</si>
  <si>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</si>
  <si>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</si>
  <si>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</si>
  <si>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</si>
  <si>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</si>
  <si>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</si>
  <si>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</si>
  <si>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</si>
  <si>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</si>
  <si>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</si>
  <si>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</si>
  <si>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</si>
  <si>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</si>
  <si>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</si>
  <si>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</si>
  <si>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</si>
  <si>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</si>
  <si>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</si>
  <si>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</si>
  <si>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</si>
  <si>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</si>
  <si>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</si>
  <si>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 xml:space="preserve">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</si>
  <si>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</si>
  <si>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</si>
  <si>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</si>
  <si>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</si>
  <si>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</si>
  <si>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</si>
  <si>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</si>
  <si>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</si>
  <si>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</si>
  <si>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</si>
  <si>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</si>
  <si>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</si>
  <si>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</si>
  <si>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</si>
  <si>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</si>
  <si>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</si>
  <si>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</si>
  <si>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</si>
  <si>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</si>
  <si>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</si>
  <si>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</si>
  <si>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</si>
  <si>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</si>
  <si>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</si>
  <si>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</si>
  <si>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</si>
  <si>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</si>
  <si>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</si>
  <si>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</si>
  <si>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</si>
  <si>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</si>
  <si>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</si>
  <si>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</si>
  <si>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</si>
  <si>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</si>
  <si>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</si>
  <si>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</si>
  <si>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</si>
  <si>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</si>
  <si>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</si>
  <si>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</si>
  <si>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</si>
  <si>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</si>
  <si>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</si>
  <si>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</si>
  <si>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</si>
  <si>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</si>
  <si>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</si>
  <si>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</si>
  <si>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</si>
  <si>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</si>
  <si>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</si>
  <si>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</si>
  <si>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</si>
  <si>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</si>
  <si>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C.1.  Punktui</t>
  </si>
  <si>
    <t xml:space="preserve">C.2.  Punktui </t>
  </si>
  <si>
    <t xml:space="preserve">C.3.  Punktui </t>
  </si>
  <si>
    <t xml:space="preserve">C.4.  Punktui </t>
  </si>
  <si>
    <t>Metrologinės patikros sąnaudos</t>
  </si>
  <si>
    <t>Avarijų šalinimo sąnaudos</t>
  </si>
  <si>
    <t>D.6.</t>
  </si>
  <si>
    <t xml:space="preserve">C.6.  Punktui</t>
  </si>
  <si>
    <t>Darbo saugos sąnaudos</t>
  </si>
  <si>
    <t>Kitos personalo sąnaudos</t>
  </si>
  <si>
    <t>D.7.</t>
  </si>
  <si>
    <t xml:space="preserve">C.7.  Punktui</t>
  </si>
  <si>
    <t>Nekilnojamojo turto mokesčio sąnaudos</t>
  </si>
  <si>
    <t>Žemės nuomos mokesčio sąnaudos</t>
  </si>
  <si>
    <t>D.8.</t>
  </si>
  <si>
    <t xml:space="preserve">C.8.  Punktui</t>
  </si>
  <si>
    <t>Banko paslaugų (komisinių) sąnaudos_x0009__x0009__x0009_</t>
  </si>
  <si>
    <t>Kitos finansinės sąnaudos</t>
  </si>
  <si>
    <t>D.9.</t>
  </si>
  <si>
    <t xml:space="preserve">C.9.  Punktui</t>
  </si>
  <si>
    <t>Teisinių paslaugų pirkimo sąnaudos</t>
  </si>
  <si>
    <t>Žyminio mokesčio sąnaudos_x0009__x0009__x0009_</t>
  </si>
  <si>
    <t>Konsultacinių paslaugų pirkimo sąnaudos_x0009__x0009__x0009_</t>
  </si>
  <si>
    <t>Ryšių paslaugų sąnaudos_x0009__x0009__x0009_</t>
  </si>
  <si>
    <t>Pašto, pasiuntinių paslaugų sąnaudos_x0009__x0009__x0009_</t>
  </si>
  <si>
    <t>Kanceliarinės sąnaudos_x0009__x0009__x0009_</t>
  </si>
  <si>
    <t>Org. inventoriaus aptarnavimo, remonto paslaugų pirkimo sąnaudos_x0009__x0009_</t>
  </si>
  <si>
    <t>Profesinės literatūros, spaudos sąnaudos_x0009__x0009__x0009_</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</si>
  <si>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</si>
  <si>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</si>
  <si>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</si>
  <si>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</si>
  <si>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</si>
  <si>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</si>
  <si>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</si>
  <si>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</si>
  <si>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</si>
  <si>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</si>
  <si>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</si>
  <si>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</si>
  <si>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</si>
  <si>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</si>
  <si>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</si>
  <si>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</si>
  <si>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</si>
  <si>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</si>
  <si>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</si>
  <si>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</si>
  <si>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</si>
  <si>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</si>
  <si>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</si>
  <si>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</si>
  <si>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</si>
  <si>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</si>
  <si>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</si>
  <si>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</si>
  <si>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</si>
  <si>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</si>
  <si>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</si>
  <si>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</si>
  <si>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</si>
  <si>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</si>
  <si>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</si>
  <si>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</si>
  <si>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</si>
  <si>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</si>
  <si>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</si>
  <si>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</si>
  <si>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</si>
  <si>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</si>
  <si>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</si>
  <si>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</si>
  <si>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</si>
  <si>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</si>
  <si>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</si>
  <si>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</si>
  <si>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</si>
  <si>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</si>
  <si>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</si>
  <si>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</si>
  <si>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</si>
  <si>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</si>
  <si>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 xml:space="preserve">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</si>
  <si>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</si>
  <si>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</si>
  <si>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</si>
  <si>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 xml:space="preserve">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</si>
  <si>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</si>
  <si>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</si>
  <si>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</si>
  <si>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</si>
  <si>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 xml:space="preserve">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</si>
  <si>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</si>
  <si>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</si>
  <si>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</si>
  <si>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</si>
  <si>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</si>
  <si>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</si>
  <si>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</si>
  <si>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</si>
  <si>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</si>
  <si>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</si>
  <si>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</si>
  <si>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</si>
  <si>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</si>
  <si>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</si>
  <si>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</si>
  <si>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</si>
  <si>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</si>
  <si>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</si>
  <si>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</si>
  <si>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 xml:space="preserve">Apskaitos veiklos  reguliuojamo ilgalaikio turto likutinė vertė</t>
  </si>
  <si>
    <t>kitos reguliuojamosios veiklos ilgalaikio turto likutinė vertė</t>
  </si>
  <si>
    <t>nereguliuojamosios veiklos ilgalaikio turto likutinė vertė</t>
  </si>
  <si>
    <t xml:space="preserve">II. </t>
  </si>
  <si>
    <t xml:space="preserve">ILGALAIKIO TURTO  ĮSIGIJIMO VERTĖ PAGAL FINANSINĖS APSKAITOS STANDARTUS (FAS)</t>
  </si>
  <si>
    <t xml:space="preserve">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</si>
  <si>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</si>
  <si>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</si>
  <si>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</si>
  <si>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</si>
  <si>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</si>
  <si>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</si>
  <si>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</si>
  <si>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</si>
  <si>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</si>
  <si>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</si>
  <si>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GVTNT VEIKLOS REGULIUOJAMAM ILGALAIKIUI TURTUI (PAGAL RAS) NEPRISKIRTINO TURTO ĮSIGIJIMO VERTĖS</t>
  </si>
  <si>
    <t>GVTNT Ilgalaikio turto įsigijimo verčių pagal RAS ir FAS skirtumas</t>
  </si>
  <si>
    <t xml:space="preserve">KITŲ VEIKLŲ ILGALAIKIO TURTO  ĮSIGIJIMO VERTĖ</t>
  </si>
  <si>
    <t xml:space="preserve">Apskaitos veiklos  reguliuojamo ilgalaikio turto įsigijimo vertė</t>
  </si>
  <si>
    <t>kitos reguliuojamosios veiklos ilgalaikio turto įsigijimo vertė</t>
  </si>
  <si>
    <t>nereguliuojamosios veiklos ilgalaikio turto įsigijimo vertė</t>
  </si>
  <si>
    <t xml:space="preserve">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</si>
  <si>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</si>
  <si>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</si>
  <si>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</si>
  <si>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</si>
  <si>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</si>
  <si>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</si>
  <si>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A.4.1.</t>
  </si>
  <si>
    <t xml:space="preserve">apskaitos prietaisai </t>
  </si>
  <si>
    <t>A.4.2.</t>
  </si>
  <si>
    <t>įrankiai (matavimo priemonės, elektriniai įrankiai ir prietaisai, gamybinis inventorius ir kt.)</t>
  </si>
  <si>
    <t>KITAS ILGALAIKIS TURTAS</t>
  </si>
  <si>
    <t>(įrašyti)</t>
  </si>
  <si>
    <t>A.6.2.</t>
  </si>
  <si>
    <t>A.6.3.</t>
  </si>
  <si>
    <t>TIESIOGIAI PASKIRSTOMAS ILGALAIKIS TURTAS</t>
  </si>
  <si>
    <t>B.2.3.</t>
  </si>
  <si>
    <t>B.2.4.</t>
  </si>
  <si>
    <t>B.6.2.</t>
  </si>
  <si>
    <t>B.6.3.</t>
  </si>
  <si>
    <t>NETIESIOGIAI PASKIRSTOMAS ILGALAIKIS TURTAS</t>
  </si>
  <si>
    <t>C.1.3.</t>
  </si>
  <si>
    <t>C.2.4.</t>
  </si>
  <si>
    <t>C.3.2.</t>
  </si>
  <si>
    <t>C.5.1.</t>
  </si>
  <si>
    <t>C.5.2.</t>
  </si>
  <si>
    <t>Netiesiogiai paskirstomo ilgalaikio turto paskirstymo kriterijus</t>
  </si>
  <si>
    <t xml:space="preserve">C.1.1  Punktui</t>
  </si>
  <si>
    <t xml:space="preserve">C.1.2.  Punktui</t>
  </si>
  <si>
    <t xml:space="preserve">C.1.3.  Punktui</t>
  </si>
  <si>
    <t xml:space="preserve">C.2.1  Punktui</t>
  </si>
  <si>
    <t>C.2.2. Punktui</t>
  </si>
  <si>
    <t xml:space="preserve">C.2.3  Punktui</t>
  </si>
  <si>
    <t xml:space="preserve">C.2.4  Punktui</t>
  </si>
  <si>
    <t xml:space="preserve">C.3.1.  Punktui</t>
  </si>
  <si>
    <t xml:space="preserve">C.3.2.  Punktui</t>
  </si>
  <si>
    <t xml:space="preserve">C.4.1  Punktui</t>
  </si>
  <si>
    <t xml:space="preserve">C.4.2  Punktui</t>
  </si>
  <si>
    <t>D.12.</t>
  </si>
  <si>
    <t xml:space="preserve">C.5.1  Punktui</t>
  </si>
  <si>
    <t>D.13.</t>
  </si>
  <si>
    <t xml:space="preserve">C.5.2.  Punktui</t>
  </si>
  <si>
    <t>D.14.</t>
  </si>
  <si>
    <t xml:space="preserve">C.6.1.  Punktui</t>
  </si>
  <si>
    <t>D.15.</t>
  </si>
  <si>
    <t xml:space="preserve">C.6.2.  Punktui</t>
  </si>
  <si>
    <t>D.16.</t>
  </si>
  <si>
    <t xml:space="preserve">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</si>
  <si>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</si>
  <si>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</si>
  <si>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</si>
  <si>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</si>
  <si>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</si>
  <si>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</si>
  <si>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</si>
  <si>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</si>
  <si>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</si>
  <si>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</si>
  <si>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</si>
  <si>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 xml:space="preserve">E.1.1  Punktui</t>
  </si>
  <si>
    <t xml:space="preserve">E.1.2.  Punktui</t>
  </si>
  <si>
    <t xml:space="preserve">E.1.3.  Punktui</t>
  </si>
  <si>
    <t>F.4.</t>
  </si>
  <si>
    <t xml:space="preserve">E.2.1  Punktui</t>
  </si>
  <si>
    <t>F.5.</t>
  </si>
  <si>
    <t>E.2.2. Punktui</t>
  </si>
  <si>
    <t>F.6.</t>
  </si>
  <si>
    <t xml:space="preserve">E.2.3  Punktui</t>
  </si>
  <si>
    <t>F.7.</t>
  </si>
  <si>
    <t xml:space="preserve">E.2.4  Punktui</t>
  </si>
  <si>
    <t>F.8.</t>
  </si>
  <si>
    <t xml:space="preserve">E.3.1.  Punktui</t>
  </si>
  <si>
    <t>F.9.</t>
  </si>
  <si>
    <t xml:space="preserve">E.4.1  Punktui</t>
  </si>
  <si>
    <t>F.10.</t>
  </si>
  <si>
    <t xml:space="preserve">E.4.2  Punktui</t>
  </si>
  <si>
    <t>F.11.</t>
  </si>
  <si>
    <t xml:space="preserve">E.5.1  Punktui</t>
  </si>
  <si>
    <t>F.12.</t>
  </si>
  <si>
    <t xml:space="preserve">E.5.2.  Punktui</t>
  </si>
  <si>
    <t>F.13.</t>
  </si>
  <si>
    <t xml:space="preserve">E.6.1.  Punktui</t>
  </si>
  <si>
    <t>F.14.</t>
  </si>
  <si>
    <t xml:space="preserve">E.6.2.  Punktui</t>
  </si>
  <si>
    <t>F.15.</t>
  </si>
  <si>
    <t xml:space="preserve">E.6.3.  Punktui</t>
  </si>
  <si>
    <t xml:space="preserve">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</si>
  <si>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</si>
  <si>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</si>
  <si>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</si>
  <si>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</si>
  <si>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</si>
  <si>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</si>
  <si>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</si>
  <si>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</si>
  <si>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</si>
  <si>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 xml:space="preserve">iš šio skaičiaus:  Elektros energija patalpų šildymui ir eksploatacijai</t>
  </si>
  <si>
    <t>A.1.1.1.</t>
  </si>
  <si>
    <t xml:space="preserve">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</si>
  <si>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</si>
  <si>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</si>
  <si>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</si>
  <si>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</si>
  <si>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</si>
  <si>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</si>
  <si>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</si>
  <si>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</si>
  <si>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</si>
  <si>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</si>
  <si>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</si>
  <si>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</si>
  <si>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 xml:space="preserve">Elektros energija vandens ir nuotekų siurbliams,  orapūtėms, maišyklėms ir kitiems technologiniams įrenginiams</t>
  </si>
  <si>
    <t>A.1.2.1.</t>
  </si>
  <si>
    <t>A.1.2.2.</t>
  </si>
  <si>
    <t>A.1.2.3.</t>
  </si>
  <si>
    <t>A.1.2.4.</t>
  </si>
  <si>
    <t>A.1.2.5.</t>
  </si>
  <si>
    <t>A.1.2.6.</t>
  </si>
  <si>
    <t>A.1.2.7.</t>
  </si>
  <si>
    <t xml:space="preserve">ELEKTROS ENERGIJOS SUVARTOJIMAS REGULIUOJAMOJE VEIKLOJE IŠ VISO  (įskaitant pasigamintą)</t>
  </si>
  <si>
    <t>Geriamojo vandens tiekimo (GVT) veikloje</t>
  </si>
  <si>
    <t>B.1.1.1.</t>
  </si>
  <si>
    <t>B.1.1.2.</t>
  </si>
  <si>
    <t>B.1.1.3.</t>
  </si>
  <si>
    <t xml:space="preserve">Nuotekų tvarkymo (NT) veikloje
</t>
  </si>
  <si>
    <t>B.1.2.1.</t>
  </si>
  <si>
    <t xml:space="preserve">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</si>
  <si>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</si>
  <si>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</si>
  <si>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</si>
  <si>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</si>
  <si>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</si>
  <si>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</si>
  <si>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</si>
  <si>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</si>
  <si>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</si>
  <si>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</si>
  <si>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</si>
  <si>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</si>
  <si>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</si>
  <si>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</si>
  <si>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</si>
  <si>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</si>
  <si>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</si>
  <si>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</si>
  <si>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</si>
  <si>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</si>
  <si>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</si>
  <si>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</si>
  <si>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</si>
  <si>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</si>
  <si>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</si>
  <si>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</si>
  <si>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</si>
  <si>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</si>
  <si>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</si>
  <si>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</si>
  <si>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</si>
  <si>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</si>
  <si>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</si>
  <si>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</si>
  <si>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</si>
  <si>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</si>
  <si>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</si>
  <si>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</si>
  <si>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</si>
  <si>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</si>
  <si>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</si>
  <si>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</si>
  <si>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</si>
  <si>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</si>
  <si>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</si>
  <si>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</si>
  <si>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</si>
  <si>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</si>
  <si>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</si>
  <si>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</si>
  <si>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</si>
  <si>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</si>
  <si>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</si>
  <si>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</si>
  <si>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</si>
  <si>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Vidutinis sąlyginis darbuotojų skaičius</t>
  </si>
  <si>
    <t>Vidutinis sąrašinis darbuotojų skaičius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</si>
  <si>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</si>
  <si>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</si>
  <si>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</si>
  <si>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</si>
  <si>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</si>
  <si>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</si>
  <si>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</si>
  <si>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</si>
  <si>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</si>
  <si>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</si>
  <si>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</si>
  <si>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</si>
  <si>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</si>
  <si>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</si>
  <si>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</si>
  <si>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</si>
  <si>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</si>
  <si>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</si>
  <si>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</si>
  <si>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</si>
  <si>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</si>
  <si>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</si>
  <si>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</si>
  <si>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</si>
  <si>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</si>
  <si>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</si>
  <si>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</si>
  <si>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</si>
  <si>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</si>
  <si>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</si>
  <si>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</si>
  <si>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</si>
  <si>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</si>
  <si>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</si>
  <si>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Pastabos:</t>
  </si>
  <si>
    <t xml:space="preserve">1. Vidutinis sąrašinis darbuotojų skaičius (1 eil.) apskaičiuojamas taikant chronologinį vidurkį pagal formulę:
D = ((Dgr0/2) + Ds + Dv + ... + D1 + (Dgr1/2))/12
čia D – vidutinis metų sąrašinis darbuotojų skaičius ataskaitiniais metais, Dgr0 – darbuotojų skaičius iki ataskaitinių metų gruodžio 31 d., Ds – darbuotojų skaičius ataskaitinių metų sausio 31 d.; Dv – darbuotojų skaičius ataskaitinių metų vasario 28 d. arba 29 d., ... – kitų mėnesių ataskaitinio laikotarpio darbuotojų skaičius; Dl – darbuotojų skaičius ataskaitinių metų lapkričio 30 d.; Dgr1 – darbuotojų skaičius ataskaitinių metų gruodžio 31 d.
Skaičiuojant vidutinį sąrašinį darbuotojų skaičių darbuotojas, dirbęs visą darbo dieną, laikomas vienetu, o ne visą darbo dieną dirbę darbuotojai vertinami kaip vieneto dalys.
2. Vidutinis sąlyginis darbuotojų skaičius  – darbuotojų, dirbančių visą darbo laiką, ir darbuotojų, dirbančių ne visą darbo laiką, perskaičiuotų į dirbančius visą darbo laiką, skaičių suma. Šis rodiklis taikomas vidutiniam darbo užmokesčiui skaičiuoti. Vidutinis sąlyginis darbuotojų skaičius nustatomas visų darbuotojų apmokėtas valandas per ataskaitinį laikotarpį dalijant iš įmonėje nustatytos mėnesio darbo laiko normos ir iš 12. 
3. Jei darbuotojas dirba teisės aktuose nustatytą sutrumpintą darbo laiką, bet jam mokamas darbo užmokestis už visą darbo laiką, jis laikomas dirbančiu visą darbo laiką. 
4. Tiek į vidutinį sąrašinį, tiek į vidutinį sąlyginį darbuotojų skaičių neįtraukiamos moterys, kurioms suteiktos nėštumo ir gimdymo atostogos; asmenys, kuriems suteiktos atostogos vaikui prižiūrėti, kol jam sueis treji metai; asmenys, atliekantys privalomąją karo arba alternatyviąją krašto apsaugos tarnybą; asmenys, sudarę autorines ar kitas civilines sutartis; atliekantys praktiką studentai ar mokiniai, su kuriais nesudarytos darbo sutartys; teisėsaugos institucijų sulaikyti darbuotojai.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</si>
  <si>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</si>
  <si>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</si>
  <si>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</si>
  <si>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 xml:space="preserve">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</si>
  <si>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</si>
  <si>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</si>
  <si>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</si>
  <si>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</si>
  <si>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</si>
  <si>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</si>
  <si>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 xml:space="preserve">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</si>
  <si>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</si>
  <si>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</si>
  <si>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</si>
  <si>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</si>
  <si>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</si>
  <si>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</si>
  <si>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</si>
  <si>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</si>
  <si>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</si>
  <si>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</si>
  <si>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</si>
  <si>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</si>
  <si>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 xml:space="preserve">iš šio skaičiaus:                                          karšto vandens tiekėjams</t>
  </si>
  <si>
    <t>4.3.</t>
  </si>
  <si>
    <t xml:space="preserve"> Sezoniniams abonentams</t>
  </si>
  <si>
    <t>5.</t>
  </si>
  <si>
    <t>VANDENS KIEKIS SUVARTOTAS PER HIDRANTUS GAISRAMS GESINTI</t>
  </si>
  <si>
    <t>6.</t>
  </si>
  <si>
    <t>NEAPSKAITYTAS VANDENS KIEKIS</t>
  </si>
  <si>
    <t>6.1.</t>
  </si>
  <si>
    <t xml:space="preserve">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</si>
  <si>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</si>
  <si>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</si>
  <si>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</si>
  <si>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</si>
  <si>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</si>
  <si>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</si>
  <si>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</si>
  <si>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 xml:space="preserve">iš šio skaičiaus:                karšto vandens skirtumas</t>
  </si>
  <si>
    <t>N U O T E K O S</t>
  </si>
  <si>
    <t>7.</t>
  </si>
  <si>
    <t xml:space="preserve">SURINKTA BUITINIŲ IR GAMYBINIŲ NUOTEKŲ  </t>
  </si>
  <si>
    <t>7.1.</t>
  </si>
  <si>
    <t xml:space="preserve">iš šio skaičiaus:                                      buitinių ir gamybinių nuotekų tinklais</t>
  </si>
  <si>
    <t>7.2.</t>
  </si>
  <si>
    <t xml:space="preserve">surenkamų asenizacijos transporto priemonėmis </t>
  </si>
  <si>
    <t>8.</t>
  </si>
  <si>
    <t xml:space="preserve">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</si>
  <si>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</si>
  <si>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</si>
  <si>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</si>
  <si>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</si>
  <si>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</si>
  <si>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</si>
  <si>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</si>
  <si>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</si>
  <si>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</si>
  <si>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</si>
  <si>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</si>
  <si>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 xml:space="preserve">iš šio skaičiaus:                                    karšto vandens nuotekos</t>
  </si>
  <si>
    <t>11.1.2.</t>
  </si>
  <si>
    <t>Individualiuose namuose už surinkimą</t>
  </si>
  <si>
    <t>11.1.2.1.</t>
  </si>
  <si>
    <t xml:space="preserve">          Individualiuose namuose už valymą</t>
  </si>
  <si>
    <t>11.1.2.2.</t>
  </si>
  <si>
    <t>Individualiuose namuose už nuotekų dumblo tvarkymą</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</si>
  <si>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</si>
  <si>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</si>
  <si>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</si>
  <si>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</si>
  <si>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</si>
  <si>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</si>
  <si>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</si>
  <si>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</si>
  <si>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</si>
  <si>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</si>
  <si>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</si>
  <si>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</si>
  <si>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</si>
  <si>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</si>
  <si>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</si>
  <si>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</si>
  <si>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 xml:space="preserve">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</si>
  <si>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</si>
  <si>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</si>
  <si>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</si>
  <si>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</si>
  <si>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</si>
  <si>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</si>
  <si>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</si>
  <si>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</si>
  <si>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</si>
  <si>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</si>
  <si>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</si>
  <si>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</si>
  <si>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</si>
  <si>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</si>
  <si>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</si>
  <si>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</si>
  <si>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</si>
  <si>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</si>
  <si>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</si>
  <si>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</si>
  <si>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17.2.</t>
  </si>
  <si>
    <t>17.3.</t>
  </si>
  <si>
    <t>17.3.1.</t>
  </si>
  <si>
    <t>17.3.1.1.</t>
  </si>
  <si>
    <t>18.</t>
  </si>
  <si>
    <t>NEAPSKAITYTŲ BUITINIŲ IR GAMYBINIŲ NUOTEKŲ KIEKIS NUO SURINKTŲ NUOTEKŲ KIEKIO</t>
  </si>
  <si>
    <t>18.1</t>
  </si>
  <si>
    <t>18.2</t>
  </si>
  <si>
    <t>18.2.1.</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</si>
  <si>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</si>
  <si>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</si>
  <si>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</si>
  <si>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</si>
  <si>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</si>
  <si>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</si>
  <si>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</si>
  <si>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</si>
  <si>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</si>
  <si>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</si>
  <si>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</si>
  <si>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</si>
  <si>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</si>
  <si>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 xml:space="preserve">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</si>
  <si>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</si>
  <si>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</si>
  <si>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</si>
  <si>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</si>
  <si>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</si>
  <si>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</si>
  <si>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</si>
  <si>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</si>
  <si>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</si>
  <si>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</si>
  <si>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</si>
  <si>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</si>
  <si>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</si>
  <si>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</si>
  <si>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</si>
  <si>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</si>
  <si>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</si>
  <si>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</si>
  <si>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</si>
  <si>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</si>
  <si>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</si>
  <si>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</si>
  <si>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</si>
  <si>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 xml:space="preserve">Abonentai ir vartotojai  kuriems tik tiekiamas vanduo, iš viso</t>
  </si>
  <si>
    <t>24.3.</t>
  </si>
  <si>
    <t xml:space="preserve">Abonentai ir vartotojai kuriems tik centralizuotai surenkamos nuotekos, iš viso </t>
  </si>
  <si>
    <t xml:space="preserve">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</si>
  <si>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</si>
  <si>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</si>
  <si>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</si>
  <si>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 xml:space="preserve">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</si>
  <si>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</si>
  <si>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</si>
  <si>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</si>
  <si>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</si>
  <si>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</si>
  <si>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</si>
  <si>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</si>
  <si>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</si>
  <si>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</si>
  <si>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</si>
  <si>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</si>
  <si>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</si>
  <si>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</si>
  <si>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</si>
  <si>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</si>
  <si>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</si>
  <si>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</si>
  <si>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</si>
  <si>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</si>
  <si>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</si>
  <si>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</si>
  <si>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</si>
  <si>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</si>
  <si>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</si>
  <si>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 xml:space="preserve">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</si>
  <si>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</si>
  <si>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</si>
  <si>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</si>
  <si>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</si>
  <si>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</si>
  <si>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</si>
  <si>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</si>
  <si>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</si>
  <si>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</si>
  <si>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</si>
  <si>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</si>
  <si>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</si>
  <si>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</si>
  <si>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</si>
  <si>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</si>
  <si>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 xml:space="preserve">iš to skaičiaus:          vandens aeravimas su priverstine aeracija</t>
  </si>
  <si>
    <t>Metinis paruošto vandens kiekis</t>
  </si>
  <si>
    <t>C.1.2.1.</t>
  </si>
  <si>
    <t xml:space="preserve">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</si>
  <si>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</si>
  <si>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</si>
  <si>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</si>
  <si>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</si>
  <si>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</si>
  <si>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</si>
  <si>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</si>
  <si>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</si>
  <si>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</si>
  <si>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</si>
  <si>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 xml:space="preserve">iš to skaičiaus:                                       natrio hipochloritu</t>
  </si>
  <si>
    <t>C.3.1.1.1.</t>
  </si>
  <si>
    <t xml:space="preserve">dezinfekuoto natrio hipochloritu vandens kiekis </t>
  </si>
  <si>
    <t xml:space="preserve">chloru </t>
  </si>
  <si>
    <t>C.3.2.1.</t>
  </si>
  <si>
    <t xml:space="preserve">dezinfekuoto chloru vandens kiekis </t>
  </si>
  <si>
    <t xml:space="preserve">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</si>
  <si>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</si>
  <si>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</si>
  <si>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</si>
  <si>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</si>
  <si>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</si>
  <si>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</si>
  <si>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</si>
  <si>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</si>
  <si>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</si>
  <si>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</si>
  <si>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</si>
  <si>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</si>
  <si>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</si>
  <si>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</si>
  <si>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</si>
  <si>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</si>
  <si>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</si>
  <si>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</si>
  <si>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</si>
  <si>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</si>
  <si>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</si>
  <si>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 xml:space="preserve">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</si>
  <si>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</si>
  <si>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</si>
  <si>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</si>
  <si>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</si>
  <si>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</si>
  <si>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</si>
  <si>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</si>
  <si>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</si>
  <si>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</si>
  <si>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</si>
  <si>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</si>
  <si>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</si>
  <si>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</si>
  <si>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</si>
  <si>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</si>
  <si>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</si>
  <si>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</si>
  <si>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</si>
  <si>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</si>
  <si>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</si>
  <si>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</si>
  <si>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</si>
  <si>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</si>
  <si>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</si>
  <si>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</si>
  <si>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</si>
  <si>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</si>
  <si>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</si>
  <si>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</si>
  <si>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</si>
  <si>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</si>
  <si>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</si>
  <si>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</si>
  <si>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</si>
  <si>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</si>
  <si>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</si>
  <si>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</si>
  <si>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</si>
  <si>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</si>
  <si>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</si>
  <si>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</si>
  <si>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</si>
  <si>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</si>
  <si>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</si>
  <si>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</si>
  <si>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</si>
  <si>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</si>
  <si>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</si>
  <si>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</si>
  <si>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</si>
  <si>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</si>
  <si>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</si>
  <si>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</si>
  <si>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</si>
  <si>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</si>
  <si>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</si>
  <si>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</si>
  <si>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</si>
  <si>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</si>
  <si>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</si>
  <si>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</si>
  <si>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</si>
  <si>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</si>
  <si>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</si>
  <si>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</si>
  <si>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</si>
  <si>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</si>
  <si>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</si>
  <si>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</si>
  <si>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</si>
  <si>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</si>
  <si>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</si>
  <si>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</si>
  <si>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</si>
  <si>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</si>
  <si>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</si>
  <si>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</si>
  <si>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</si>
  <si>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</si>
  <si>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</si>
  <si>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</si>
  <si>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</si>
  <si>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</si>
  <si>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</si>
  <si>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</si>
  <si>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</si>
  <si>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 xml:space="preserve">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</si>
  <si>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</si>
  <si>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</si>
  <si>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</si>
  <si>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</si>
  <si>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</si>
  <si>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</si>
  <si>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</si>
  <si>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</si>
  <si>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</si>
  <si>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</si>
  <si>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</si>
  <si>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</si>
  <si>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</si>
  <si>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</si>
  <si>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</si>
  <si>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</si>
  <si>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</si>
  <si>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</si>
  <si>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</si>
  <si>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</si>
  <si>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</si>
  <si>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</si>
  <si>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</si>
  <si>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</si>
  <si>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</si>
  <si>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 xml:space="preserve">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</si>
  <si>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</si>
  <si>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</si>
  <si>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</si>
  <si>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</si>
  <si>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</si>
  <si>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</si>
  <si>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</si>
  <si>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</si>
  <si>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</si>
  <si>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</si>
  <si>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</si>
  <si>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</si>
  <si>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</si>
  <si>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</si>
  <si>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</si>
  <si>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</si>
  <si>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</si>
  <si>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</si>
  <si>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</si>
  <si>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</si>
  <si>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</si>
  <si>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</si>
  <si>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</si>
  <si>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</si>
  <si>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</si>
  <si>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</si>
  <si>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</si>
  <si>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</si>
  <si>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</si>
  <si>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</si>
  <si>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</si>
  <si>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</si>
  <si>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</si>
  <si>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</si>
  <si>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</si>
  <si>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</si>
  <si>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</si>
  <si>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</si>
  <si>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</si>
  <si>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</si>
  <si>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</si>
  <si>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</si>
  <si>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</si>
  <si>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</si>
  <si>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</si>
  <si>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</si>
  <si>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</si>
  <si>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</si>
  <si>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</si>
  <si>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</si>
  <si>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</si>
  <si>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</si>
  <si>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</si>
  <si>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</si>
  <si>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</si>
  <si>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</si>
  <si>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</si>
  <si>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</si>
  <si>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</si>
  <si>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</si>
  <si>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</si>
  <si>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</si>
  <si>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</si>
  <si>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</si>
  <si>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</si>
  <si>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</si>
  <si>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</si>
  <si>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</si>
  <si>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</si>
  <si>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 xml:space="preserve">J. TRANSPORTO   ŪKIS</t>
  </si>
  <si>
    <t>J.1.</t>
  </si>
  <si>
    <t>Transporto priemonių skaičius</t>
  </si>
  <si>
    <t>J.1.1.</t>
  </si>
  <si>
    <t xml:space="preserve">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</si>
  <si>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</si>
  <si>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</si>
  <si>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</si>
  <si>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</si>
  <si>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</si>
  <si>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</si>
  <si>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</si>
  <si>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</si>
  <si>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</si>
  <si>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 xml:space="preserve">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</si>
  <si>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</si>
  <si>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</si>
  <si>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</si>
  <si>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</si>
  <si>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</si>
  <si>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</si>
  <si>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</si>
  <si>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</si>
  <si>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</si>
  <si>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</si>
  <si>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</si>
  <si>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</si>
  <si>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LR klimato kaitos mažinimo, šiltnamio efektą sukeliančių dujų mažinimo, aplinkos apsaugos tikslus atitinkančio reguliuojamo turto likutinės vertės (suskaičiuotos pagal Aprašo nuostatas) (tūkst.Eur) ataskaita</t>
  </si>
</sst>
</file>

<file path=xl/styles.xml><?xml version="1.0" encoding="utf-8"?>
<styleSheet xmlns="http://schemas.openxmlformats.org/spreadsheetml/2006/main">
  <numFmts count="11">
    <numFmt numFmtId="41" formatCode="_(* #,##0_);_(* \(#,##0\);_(* &quot;-&quot;_);_(@_)"/>
    <numFmt numFmtId="164" formatCode="0.00000"/>
    <numFmt numFmtId="165" formatCode="#,##0.00000"/>
    <numFmt numFmtId="166" formatCode="#,##0.0000"/>
    <numFmt numFmtId="167" formatCode="#,##0.0"/>
    <numFmt numFmtId="168" formatCode="#,##0.000"/>
    <numFmt numFmtId="169" formatCode="_-* #,##0\ _L_t_-;\-* #,##0\ _L_t_-;_-* &quot;-&quot;??\ _L_t_-;_-@_-"/>
    <numFmt numFmtId="170" formatCode="0.0"/>
    <numFmt numFmtId="171" formatCode="0.0%"/>
    <numFmt numFmtId="172" formatCode="_-* #,##0.00\ _€_-;\-* #,##0.00\ _€_-;_-* &quot;-&quot;??\ _€_-;_-@_-"/>
    <numFmt numFmtId="173" formatCode="_-* #,##0.00\ _L_t_-;\-* #,##0.00\ _L_t_-;_-* &quot;-&quot;??\ _L_t_-;_-@_-"/>
  </numFmts>
  <fonts count="51">
    <font>
      <sz val="11"/>
      <name val="Calibri"/>
      <family val="2"/>
      <scheme val="minor"/>
    </font>
    <font>
      <i/>
      <sz val="11"/>
      <name val="Times New Roman"/>
      <family val="1"/>
      <charset val="186"/>
    </font>
    <font>
      <i/>
      <sz val="11"/>
      <name val="Calibri"/>
      <charset val="186"/>
      <scheme val="minor"/>
    </font>
    <font>
      <b/>
      <sz val="11"/>
      <name val="Calibri"/>
      <charset val="186"/>
      <scheme val="minor"/>
    </font>
    <font>
      <sz val="11"/>
      <color theme="1"/>
      <name val="Calibri"/>
      <scheme val="minor"/>
    </font>
    <font>
      <sz val="11"/>
      <name val="Calibri"/>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b/>
      <sz val="11"/>
      <name val="Calibri"/>
      <scheme val="minor"/>
    </font>
    <font>
      <sz val="11"/>
      <color rgb="FFFF0000"/>
      <name val="Calibri"/>
      <scheme val="minor"/>
    </font>
    <font>
      <b/>
      <sz val="8"/>
      <name val="Arial"/>
      <charset val="186"/>
    </font>
    <font>
      <b/>
      <sz val="11"/>
      <name val="Times New Roman Baltic"/>
      <charset val="186"/>
    </font>
    <font>
      <sz val="8"/>
      <name val="Arial"/>
      <charset val="186"/>
    </font>
    <font>
      <i/>
      <sz val="8"/>
      <name val="Arial"/>
      <charset val="186"/>
    </font>
    <font>
      <sz val="10"/>
      <name val="Arial"/>
      <charset val="186"/>
    </font>
    <font>
      <i/>
      <sz val="10"/>
      <name val="Calibri"/>
      <charset val="186"/>
      <scheme val="minor"/>
    </font>
    <font>
      <sz val="10"/>
      <name val="Calibri"/>
      <scheme val="minor"/>
    </font>
    <font>
      <sz val="10"/>
      <color indexed="16"/>
      <name val="Arial"/>
      <charset val="186"/>
    </font>
    <font>
      <sz val="10"/>
      <color indexed="18"/>
      <name val="Arial"/>
      <charset val="186"/>
    </font>
    <font>
      <sz val="10"/>
      <color indexed="58"/>
      <name val="Arial"/>
      <charset val="186"/>
    </font>
    <font>
      <i/>
      <sz val="10"/>
      <name val="Arial"/>
      <charset val="186"/>
    </font>
    <font>
      <sz val="10"/>
      <color rgb="FFFF0000"/>
      <name val="Arial"/>
      <charset val="186"/>
    </font>
    <font>
      <i/>
      <sz val="10"/>
      <color rgb="FFFF0000"/>
      <name val="Arial"/>
      <charset val="186"/>
    </font>
    <font>
      <i/>
      <sz val="10"/>
      <color indexed="18"/>
      <name val="Arial"/>
      <charset val="186"/>
    </font>
    <font>
      <sz val="10"/>
      <color rgb="FF0000FF"/>
      <name val="Times New Roman"/>
      <family val="1"/>
      <charset val="186"/>
    </font>
    <font>
      <b/>
      <sz val="10"/>
      <color indexed="58"/>
      <name val="Arial"/>
      <charset val="186"/>
    </font>
    <font>
      <i/>
      <sz val="10"/>
      <color indexed="58"/>
      <name val="Arial"/>
      <charset val="186"/>
    </font>
    <font>
      <sz val="10"/>
      <color indexed="9"/>
      <name val="Arial"/>
      <charset val="186"/>
    </font>
    <font>
      <sz val="10"/>
      <color rgb="FFFF0000"/>
      <name val="Calibri"/>
      <scheme val="minor"/>
    </font>
    <font>
      <sz val="10"/>
      <color indexed="63"/>
      <name val="Arial"/>
      <charset val="186"/>
    </font>
    <font>
      <b/>
      <sz val="10"/>
      <name val="Arial"/>
      <charset val="186"/>
    </font>
    <font>
      <b/>
      <sz val="11"/>
      <color theme="1"/>
      <name val="Calibri"/>
      <scheme val="minor"/>
    </font>
    <font>
      <b/>
      <sz val="12"/>
      <name val="Times New Roman"/>
      <family val="1"/>
      <charset val="186"/>
    </font>
    <font>
      <i/>
      <sz val="10"/>
      <name val="Times New Roman"/>
      <family val="1"/>
    </font>
    <font>
      <sz val="12"/>
      <name val="Times New Roman"/>
      <family val="1"/>
      <charset val="186"/>
    </font>
    <font>
      <sz val="11"/>
      <color theme="1"/>
      <name val="Calibri"/>
      <charset val="186"/>
      <scheme val="minor"/>
    </font>
    <font>
      <sz val="12"/>
      <name val="Times New Roman Baltic"/>
      <charset val="186"/>
    </font>
  </fonts>
  <fills count="6">
    <fill>
      <patternFill patternType="none"/>
    </fill>
    <fill>
      <patternFill patternType="gray125"/>
    </fill>
    <fill>
      <patternFill patternType="solid">
        <fgColor theme="0" tint="-0.149998474074526"/>
        <bgColor indexed="64"/>
      </patternFill>
    </fill>
    <fill>
      <patternFill patternType="solid">
        <fgColor theme="0"/>
        <bgColor indexed="64"/>
      </patternFill>
    </fill>
    <fill>
      <patternFill patternType="solid">
        <fgColor rgb="FFD9D9D9"/>
        <bgColor rgb="FF000000"/>
      </patternFill>
    </fill>
    <fill>
      <patternFill patternType="solid">
        <fgColor theme="0" tint="-0.149998474074526"/>
        <bgColor rgb="FF000000"/>
      </patternFill>
    </fill>
  </fills>
  <borders count="156">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medium">
        <color indexed="64"/>
      </left>
      <right style="medium">
        <color indexed="64"/>
      </right>
      <top style="medium">
        <color indexed="64"/>
      </top>
      <bottom style="medium">
        <color indexed="64"/>
      </bottom>
    </border>
    <border>
      <left style="medium">
        <color indexed="64"/>
      </left>
      <right style="medium">
        <color indexed="64"/>
      </right>
      <top style="thin">
        <color indexed="64"/>
      </top>
      <bottom style="thin">
        <color indexed="64"/>
      </bottom>
    </border>
    <border>
      <left style="medium">
        <color indexed="64"/>
      </left>
      <right style="medium">
        <color indexed="64"/>
      </right>
      <top style="thin">
        <color indexed="64"/>
      </top>
    </border>
    <border>
      <left style="medium">
        <color indexed="64"/>
      </left>
      <right style="medium">
        <color indexed="64"/>
      </right>
      <top style="medium">
        <color indexed="64"/>
      </top>
      <bottom style="thin">
        <color indexed="64"/>
      </bottom>
    </border>
    <border>
      <left style="medium">
        <color indexed="64"/>
      </left>
      <right style="medium">
        <color indexed="64"/>
      </right>
      <bottom style="thin">
        <color indexed="64"/>
      </bottom>
    </border>
    <border>
      <left style="medium">
        <color indexed="64"/>
      </left>
      <right style="medium">
        <color indexed="64"/>
      </right>
      <top style="thin">
        <color indexed="64"/>
      </top>
      <bottom style="medium">
        <color indexed="64"/>
      </bottom>
    </border>
    <border>
      <left style="medium">
        <color indexed="64"/>
      </left>
      <right style="medium">
        <color indexed="64"/>
      </right>
      <bottom style="thin">
        <color indexed="8"/>
      </bottom>
    </border>
    <border>
      <left style="medium">
        <color indexed="64"/>
      </left>
      <right style="medium">
        <color indexed="64"/>
      </right>
      <top style="double">
        <color indexed="64"/>
      </top>
      <bottom style="medium">
        <color indexed="64"/>
      </bottom>
    </border>
    <border>
      <left style="medium">
        <color indexed="64"/>
      </left>
      <right style="thin">
        <color indexed="64"/>
      </right>
      <top style="medium">
        <color indexed="64"/>
      </top>
      <bottom style="medium">
        <color indexed="64"/>
      </bottom>
    </border>
    <border>
      <left style="thin">
        <color indexed="64"/>
      </left>
      <right style="thin">
        <color indexed="64"/>
      </right>
      <top style="medium">
        <color indexed="64"/>
      </top>
      <bottom style="medium">
        <color indexed="64"/>
      </bottom>
    </border>
    <border>
      <left style="thin">
        <color indexed="64"/>
      </left>
      <right style="medium">
        <color indexed="64"/>
      </right>
      <top style="medium">
        <color indexed="64"/>
      </top>
      <bottom style="medium">
        <color indexed="64"/>
      </bottom>
    </border>
    <border>
      <left style="medium">
        <color indexed="64"/>
      </left>
      <right style="thin">
        <color indexed="64"/>
      </right>
      <top style="medium">
        <color indexed="64"/>
      </top>
    </border>
    <border>
      <left style="thin">
        <color indexed="64"/>
      </left>
      <right style="thin">
        <color indexed="64"/>
      </right>
      <top style="medium">
        <color indexed="64"/>
      </top>
    </border>
    <border>
      <left style="thin">
        <color indexed="64"/>
      </left>
      <right style="medium">
        <color indexed="64"/>
      </right>
      <top style="medium">
        <color indexed="64"/>
      </top>
    </border>
    <border>
      <left style="medium">
        <color indexed="64"/>
      </left>
      <right style="thin">
        <color indexed="64"/>
      </right>
      <top style="medium">
        <color indexed="64"/>
      </top>
      <bottom style="thin">
        <color indexed="64"/>
      </bottom>
    </border>
    <border>
      <left style="thin">
        <color indexed="64"/>
      </left>
      <right style="thin">
        <color indexed="64"/>
      </right>
      <top style="medium">
        <color indexed="64"/>
      </top>
      <bottom style="thin">
        <color indexed="64"/>
      </bottom>
    </border>
    <border>
      <left style="thin">
        <color indexed="64"/>
      </left>
      <right style="medium">
        <color indexed="64"/>
      </right>
      <top style="medium">
        <color indexed="64"/>
      </top>
      <bottom style="thin">
        <color indexed="64"/>
      </bottom>
    </border>
    <border>
      <left style="medium">
        <color indexed="64"/>
      </left>
      <right style="thin">
        <color indexed="64"/>
      </right>
      <top style="thin">
        <color indexed="64"/>
      </top>
      <bottom style="thin">
        <color indexed="64"/>
      </bottom>
    </border>
    <border>
      <left style="thin">
        <color indexed="64"/>
      </left>
      <right style="thin">
        <color indexed="64"/>
      </right>
      <top style="thin">
        <color indexed="64"/>
      </top>
      <bottom style="thin">
        <color indexed="64"/>
      </bottom>
    </border>
    <border>
      <left style="thin">
        <color indexed="64"/>
      </left>
      <right style="medium">
        <color indexed="64"/>
      </right>
      <top style="thin">
        <color indexed="64"/>
      </top>
      <bottom style="thin">
        <color indexed="64"/>
      </bottom>
    </border>
    <border>
      <left style="medium">
        <color indexed="64"/>
      </left>
      <right style="thin">
        <color indexed="64"/>
      </right>
      <top style="thin">
        <color indexed="64"/>
      </top>
    </border>
    <border>
      <left style="thin">
        <color indexed="64"/>
      </left>
      <right style="thin">
        <color indexed="64"/>
      </right>
      <top style="thin">
        <color indexed="64"/>
      </top>
    </border>
    <border>
      <left style="thin">
        <color indexed="64"/>
      </left>
      <right style="medium">
        <color indexed="64"/>
      </right>
      <top style="thin">
        <color indexed="64"/>
      </top>
    </border>
    <border>
      <left style="thin">
        <color indexed="64"/>
      </left>
      <top style="medium">
        <color indexed="64"/>
      </top>
      <bottom style="thin">
        <color indexed="64"/>
      </bottom>
    </border>
    <border>
      <left style="medium">
        <color indexed="64"/>
      </left>
      <bottom style="thin">
        <color indexed="64"/>
      </bottom>
    </border>
    <border>
      <left style="medium">
        <color indexed="64"/>
      </left>
      <top style="thin">
        <color indexed="64"/>
      </top>
      <bottom style="thin">
        <color indexed="64"/>
      </bottom>
    </border>
    <border>
      <left style="thin">
        <color indexed="64"/>
      </left>
      <right style="medium">
        <color indexed="64"/>
      </right>
      <bottom style="thin">
        <color indexed="64"/>
      </bottom>
    </border>
    <border>
      <left style="medium">
        <color indexed="64"/>
      </left>
      <top style="thin">
        <color indexed="64"/>
      </top>
    </border>
    <border>
      <left style="medium">
        <color indexed="64"/>
      </left>
      <top style="thin">
        <color indexed="64"/>
      </top>
      <bottom style="medium">
        <color indexed="64"/>
      </bottom>
    </border>
    <border>
      <left style="thin">
        <color indexed="64"/>
      </left>
      <right style="thin">
        <color indexed="64"/>
      </right>
      <top style="thin">
        <color indexed="64"/>
      </top>
      <bottom style="medium">
        <color indexed="64"/>
      </bottom>
    </border>
    <border>
      <left style="thin">
        <color indexed="64"/>
      </left>
      <right style="medium">
        <color indexed="64"/>
      </right>
      <top style="thin">
        <color indexed="64"/>
      </top>
      <bottom style="medium">
        <color indexed="64"/>
      </bottom>
    </border>
    <border>
      <left style="thin">
        <color indexed="64"/>
      </left>
      <right style="thin">
        <color indexed="64"/>
      </right>
      <bottom style="medium">
        <color indexed="64"/>
      </bottom>
    </border>
    <border>
      <left style="medium">
        <color indexed="64"/>
      </left>
      <right style="thin">
        <color indexed="64"/>
      </right>
      <bottom style="thin">
        <color indexed="64"/>
      </bottom>
    </border>
    <border>
      <left style="thin">
        <color indexed="64"/>
      </left>
      <right style="thin">
        <color indexed="64"/>
      </right>
      <bottom style="thin">
        <color indexed="64"/>
      </bottom>
    </border>
    <border>
      <left style="medium">
        <color indexed="64"/>
      </left>
      <right style="thin">
        <color indexed="64"/>
      </right>
      <top style="thin">
        <color indexed="64"/>
      </top>
      <bottom style="medium">
        <color indexed="64"/>
      </bottom>
    </border>
    <border>
      <left style="medium">
        <color indexed="64"/>
      </left>
      <top style="medium">
        <color indexed="64"/>
      </top>
      <bottom style="medium">
        <color indexed="64"/>
      </bottom>
    </border>
    <border>
      <right style="medium">
        <color indexed="64"/>
      </right>
      <top style="medium">
        <color indexed="64"/>
      </top>
      <bottom style="medium">
        <color indexed="64"/>
      </bottom>
    </border>
    <border>
      <left style="thin">
        <color indexed="64"/>
      </left>
      <right style="medium">
        <color indexed="64"/>
      </right>
      <top style="medium">
        <color indexed="64"/>
      </top>
      <bottom style="double">
        <color indexed="64"/>
      </bottom>
    </border>
    <border>
      <left style="medium">
        <color indexed="64"/>
      </left>
      <right style="medium">
        <color indexed="64"/>
      </right>
      <top style="double">
        <color indexed="64"/>
      </top>
      <bottom style="double">
        <color indexed="64"/>
      </bottom>
    </border>
    <border>
      <left style="medium">
        <color indexed="64"/>
      </left>
      <top style="double">
        <color indexed="64"/>
      </top>
      <bottom style="double">
        <color indexed="64"/>
      </bottom>
    </border>
    <border>
      <left style="medium">
        <color indexed="64"/>
      </left>
      <right style="thin">
        <color indexed="64"/>
      </right>
      <top style="double">
        <color indexed="64"/>
      </top>
      <bottom style="double">
        <color indexed="64"/>
      </bottom>
    </border>
    <border>
      <left style="thin">
        <color indexed="64"/>
      </left>
      <right style="thin">
        <color indexed="64"/>
      </right>
      <top style="double">
        <color indexed="64"/>
      </top>
      <bottom style="double">
        <color indexed="64"/>
      </bottom>
    </border>
    <border>
      <left style="thin">
        <color indexed="64"/>
      </left>
      <right style="medium">
        <color indexed="64"/>
      </right>
      <top style="double">
        <color indexed="64"/>
      </top>
      <bottom style="double">
        <color indexed="64"/>
      </bottom>
    </border>
    <border>
      <right style="medium">
        <color indexed="64"/>
      </right>
      <top style="double">
        <color indexed="64"/>
      </top>
      <bottom style="double">
        <color indexed="64"/>
      </bottom>
    </border>
    <border>
      <right style="thin">
        <color indexed="64"/>
      </right>
      <top style="double">
        <color indexed="64"/>
      </top>
      <bottom style="double">
        <color indexed="64"/>
      </bottom>
    </border>
    <border>
      <left style="thin">
        <color indexed="64"/>
      </left>
      <bottom style="thin">
        <color indexed="64"/>
      </bottom>
    </border>
    <border>
      <right style="medium">
        <color indexed="64"/>
      </right>
      <bottom style="thin">
        <color indexed="64"/>
      </bottom>
    </border>
    <border>
      <left style="medium">
        <color indexed="64"/>
      </left>
      <top style="medium">
        <color indexed="64"/>
      </top>
      <bottom style="thin">
        <color indexed="64"/>
      </bottom>
    </border>
    <border>
      <right style="medium">
        <color indexed="64"/>
      </right>
      <top style="medium">
        <color indexed="64"/>
      </top>
      <bottom style="thin">
        <color indexed="64"/>
      </bottom>
    </border>
    <border>
      <right style="thin">
        <color indexed="64"/>
      </right>
      <top style="medium">
        <color indexed="64"/>
      </top>
      <bottom style="thin">
        <color indexed="64"/>
      </bottom>
    </border>
    <border>
      <right style="thin">
        <color indexed="64"/>
      </right>
      <bottom style="thin">
        <color indexed="64"/>
      </bottom>
    </border>
    <border>
      <left style="thin">
        <color indexed="64"/>
      </left>
      <top style="thin">
        <color indexed="64"/>
      </top>
      <bottom style="thin">
        <color indexed="64"/>
      </bottom>
    </border>
    <border>
      <right style="medium">
        <color indexed="64"/>
      </right>
      <top style="thin">
        <color indexed="64"/>
      </top>
      <bottom style="thin">
        <color indexed="64"/>
      </bottom>
    </border>
    <border>
      <right style="thin">
        <color indexed="64"/>
      </right>
      <top style="thin">
        <color indexed="64"/>
      </top>
      <bottom style="thin">
        <color indexed="64"/>
      </bottom>
    </border>
    <border>
      <left style="medium">
        <color indexed="64"/>
      </left>
      <right style="medium">
        <color indexed="64"/>
      </right>
    </border>
    <border>
      <left style="thin">
        <color indexed="64"/>
      </left>
      <top style="thin">
        <color indexed="64"/>
      </top>
    </border>
    <border>
      <right style="medium">
        <color indexed="64"/>
      </right>
      <top style="thin">
        <color indexed="64"/>
      </top>
    </border>
    <border>
      <right style="thin">
        <color indexed="64"/>
      </right>
      <top style="thin">
        <color indexed="64"/>
      </top>
    </border>
    <border>
      <left style="medium">
        <color indexed="64"/>
      </left>
      <right style="medium">
        <color indexed="64"/>
      </right>
      <top style="medium">
        <color indexed="64"/>
      </top>
      <bottom style="double">
        <color indexed="64"/>
      </bottom>
    </border>
    <border>
      <left style="medium">
        <color indexed="64"/>
      </left>
      <top style="medium">
        <color indexed="64"/>
      </top>
      <bottom style="double">
        <color indexed="64"/>
      </bottom>
    </border>
    <border>
      <left style="medium">
        <color indexed="64"/>
      </left>
      <right style="thin">
        <color indexed="64"/>
      </right>
      <top style="medium">
        <color indexed="64"/>
      </top>
      <bottom style="double">
        <color indexed="64"/>
      </bottom>
    </border>
    <border>
      <left style="thin">
        <color indexed="64"/>
      </left>
      <right style="thin">
        <color indexed="64"/>
      </right>
      <top style="medium">
        <color indexed="64"/>
      </top>
      <bottom style="double">
        <color indexed="64"/>
      </bottom>
    </border>
    <border>
      <right style="medium">
        <color indexed="64"/>
      </right>
      <top style="medium">
        <color indexed="64"/>
      </top>
      <bottom style="double">
        <color indexed="64"/>
      </bottom>
    </border>
    <border>
      <right style="thin">
        <color indexed="64"/>
      </right>
      <top style="medium">
        <color indexed="64"/>
      </top>
      <bottom style="double">
        <color indexed="64"/>
      </bottom>
    </border>
    <border>
      <left style="medium">
        <color indexed="64"/>
      </left>
      <right style="medium">
        <color indexed="64"/>
      </right>
      <bottom style="double">
        <color indexed="64"/>
      </bottom>
    </border>
    <border>
      <left style="medium">
        <color indexed="64"/>
      </left>
      <bottom style="double">
        <color indexed="64"/>
      </bottom>
    </border>
    <border>
      <left style="medium">
        <color indexed="64"/>
      </left>
      <right style="thin">
        <color indexed="64"/>
      </right>
      <bottom style="double">
        <color indexed="64"/>
      </bottom>
    </border>
    <border>
      <left style="thin">
        <color indexed="64"/>
      </left>
      <right style="thin">
        <color indexed="64"/>
      </right>
      <bottom style="double">
        <color indexed="64"/>
      </bottom>
    </border>
    <border>
      <left style="thin">
        <color indexed="64"/>
      </left>
      <right style="medium">
        <color indexed="64"/>
      </right>
      <bottom style="double">
        <color indexed="64"/>
      </bottom>
    </border>
    <border>
      <right style="medium">
        <color indexed="64"/>
      </right>
      <bottom style="double">
        <color indexed="64"/>
      </bottom>
    </border>
    <border>
      <right style="thin">
        <color indexed="64"/>
      </right>
      <bottom style="double">
        <color indexed="64"/>
      </bottom>
    </border>
    <border>
      <left style="medium">
        <color indexed="64"/>
      </left>
      <top style="thin">
        <color indexed="64"/>
      </top>
      <bottom style="double">
        <color indexed="64"/>
      </bottom>
    </border>
    <border>
      <left style="medium">
        <color indexed="64"/>
      </left>
      <right style="medium">
        <color indexed="64"/>
      </right>
      <top style="thin">
        <color indexed="64"/>
      </top>
      <bottom style="double">
        <color indexed="64"/>
      </bottom>
    </border>
    <border>
      <left style="medium">
        <color indexed="64"/>
      </left>
      <right style="thin">
        <color indexed="64"/>
      </right>
      <top style="thin">
        <color indexed="64"/>
      </top>
      <bottom style="double">
        <color indexed="64"/>
      </bottom>
    </border>
    <border>
      <left style="thin">
        <color indexed="64"/>
      </left>
      <right style="thin">
        <color indexed="64"/>
      </right>
      <top style="thin">
        <color indexed="64"/>
      </top>
      <bottom style="double">
        <color indexed="64"/>
      </bottom>
    </border>
    <border>
      <left style="thin">
        <color indexed="64"/>
      </left>
      <right style="medium">
        <color indexed="64"/>
      </right>
      <top style="thin">
        <color indexed="64"/>
      </top>
      <bottom style="double">
        <color indexed="64"/>
      </bottom>
    </border>
    <border>
      <right style="medium">
        <color indexed="64"/>
      </right>
      <top style="thin">
        <color indexed="64"/>
      </top>
      <bottom style="double">
        <color indexed="64"/>
      </bottom>
    </border>
    <border>
      <right style="thin">
        <color indexed="64"/>
      </right>
      <top style="thin">
        <color indexed="64"/>
      </top>
      <bottom style="double">
        <color indexed="64"/>
      </bottom>
    </border>
    <border>
      <top style="thin">
        <color indexed="64"/>
      </top>
    </border>
    <border>
      <right style="thin">
        <color indexed="64"/>
      </right>
      <top style="thin">
        <color indexed="64"/>
      </top>
      <bottom style="medium">
        <color indexed="64"/>
      </bottom>
    </border>
    <border>
      <left style="medium">
        <color indexed="64"/>
      </left>
    </border>
    <border>
      <left style="medium">
        <color indexed="64"/>
      </left>
      <top style="medium">
        <color indexed="64"/>
      </top>
    </border>
    <border>
      <left style="medium">
        <color indexed="64"/>
      </left>
      <right style="medium">
        <color indexed="64"/>
      </right>
      <top style="medium">
        <color indexed="64"/>
      </top>
    </border>
    <border>
      <right style="medium">
        <color indexed="64"/>
      </right>
      <top style="medium">
        <color indexed="64"/>
      </top>
    </border>
    <border>
      <left style="thin">
        <color indexed="64"/>
      </left>
      <top style="medium">
        <color indexed="64"/>
      </top>
    </border>
    <border>
      <left style="medium">
        <color indexed="64"/>
      </left>
      <right style="double">
        <color indexed="64"/>
      </right>
      <top style="medium">
        <color indexed="64"/>
      </top>
      <bottom style="thin">
        <color indexed="64"/>
      </bottom>
    </border>
    <border>
      <left style="double">
        <color indexed="64"/>
      </left>
      <right style="medium">
        <color indexed="64"/>
      </right>
      <top style="medium">
        <color indexed="64"/>
      </top>
      <bottom style="thin">
        <color indexed="64"/>
      </bottom>
    </border>
    <border>
      <left style="double">
        <color indexed="64"/>
      </left>
      <top style="medium">
        <color indexed="64"/>
      </top>
      <bottom style="thin">
        <color indexed="64"/>
      </bottom>
    </border>
    <border>
      <right style="double">
        <color indexed="64"/>
      </right>
      <top style="medium">
        <color indexed="64"/>
      </top>
      <bottom style="thin">
        <color indexed="64"/>
      </bottom>
    </border>
    <border>
      <left style="double">
        <color indexed="64"/>
      </left>
      <right style="thin">
        <color indexed="64"/>
      </right>
      <top style="medium">
        <color indexed="64"/>
      </top>
      <bottom style="thin">
        <color indexed="64"/>
      </bottom>
    </border>
    <border>
      <left style="medium">
        <color indexed="64"/>
      </left>
      <right style="double">
        <color indexed="64"/>
      </right>
      <top style="thin">
        <color indexed="64"/>
      </top>
      <bottom style="thin">
        <color indexed="64"/>
      </bottom>
    </border>
    <border>
      <left style="double">
        <color indexed="64"/>
      </left>
      <right style="medium">
        <color indexed="64"/>
      </right>
      <bottom style="thin">
        <color indexed="64"/>
      </bottom>
    </border>
    <border>
      <left style="double">
        <color indexed="64"/>
      </left>
      <bottom style="thin">
        <color indexed="64"/>
      </bottom>
    </border>
    <border>
      <left style="double">
        <color indexed="64"/>
      </left>
      <right style="thin">
        <color indexed="64"/>
      </right>
      <bottom style="thin">
        <color indexed="64"/>
      </bottom>
    </border>
    <border>
      <left style="medium">
        <color indexed="64"/>
      </left>
      <right style="double">
        <color indexed="64"/>
      </right>
      <top style="thin">
        <color indexed="64"/>
      </top>
    </border>
    <border>
      <left style="double">
        <color indexed="64"/>
      </left>
      <right style="medium">
        <color indexed="64"/>
      </right>
    </border>
    <border>
      <left style="double">
        <color indexed="64"/>
      </left>
    </border>
    <border>
      <left style="double">
        <color indexed="64"/>
      </left>
      <right style="thin">
        <color indexed="64"/>
      </right>
    </border>
    <border>
      <left style="thin">
        <color indexed="64"/>
      </left>
      <right style="medium">
        <color indexed="64"/>
      </right>
    </border>
    <border>
      <right style="medium">
        <color indexed="64"/>
      </right>
    </border>
    <border>
      <left style="medium">
        <color indexed="64"/>
      </left>
      <right style="double">
        <color indexed="64"/>
      </right>
      <top style="medium">
        <color indexed="64"/>
      </top>
      <bottom style="medium">
        <color indexed="64"/>
      </bottom>
    </border>
    <border>
      <left style="double">
        <color indexed="64"/>
      </left>
      <right style="medium">
        <color indexed="64"/>
      </right>
      <top style="medium">
        <color indexed="64"/>
      </top>
      <bottom style="medium">
        <color indexed="64"/>
      </bottom>
    </border>
    <border>
      <left style="double">
        <color indexed="64"/>
      </left>
      <top style="medium">
        <color indexed="64"/>
      </top>
      <bottom style="medium">
        <color indexed="64"/>
      </bottom>
    </border>
    <border>
      <left style="double">
        <color indexed="64"/>
      </left>
      <right style="thin">
        <color indexed="64"/>
      </right>
      <top style="medium">
        <color indexed="64"/>
      </top>
      <bottom style="medium">
        <color indexed="64"/>
      </bottom>
    </border>
    <border>
      <left style="double">
        <color indexed="64"/>
      </left>
      <right style="medium">
        <color indexed="64"/>
      </right>
      <top style="thin">
        <color indexed="64"/>
      </top>
      <bottom style="thin">
        <color indexed="64"/>
      </bottom>
    </border>
    <border>
      <left style="double">
        <color indexed="64"/>
      </left>
      <top style="thin">
        <color indexed="64"/>
      </top>
      <bottom style="thin">
        <color indexed="64"/>
      </bottom>
    </border>
    <border>
      <left style="double">
        <color indexed="64"/>
      </left>
      <right style="thin">
        <color indexed="64"/>
      </right>
      <top style="thin">
        <color indexed="64"/>
      </top>
      <bottom style="thin">
        <color indexed="64"/>
      </bottom>
    </border>
    <border>
      <left style="medium">
        <color indexed="64"/>
      </left>
      <right style="double">
        <color indexed="64"/>
      </right>
      <top style="medium">
        <color indexed="64"/>
      </top>
      <bottom style="double">
        <color indexed="64"/>
      </bottom>
    </border>
    <border>
      <left style="double">
        <color indexed="64"/>
      </left>
      <right style="medium">
        <color indexed="64"/>
      </right>
      <top style="medium">
        <color indexed="64"/>
      </top>
      <bottom style="double">
        <color indexed="64"/>
      </bottom>
    </border>
    <border>
      <left style="double">
        <color indexed="64"/>
      </left>
      <top style="medium">
        <color indexed="64"/>
      </top>
      <bottom style="double">
        <color indexed="64"/>
      </bottom>
    </border>
    <border>
      <left style="double">
        <color indexed="64"/>
      </left>
      <right style="thin">
        <color indexed="64"/>
      </right>
      <top style="medium">
        <color indexed="64"/>
      </top>
      <bottom style="double">
        <color indexed="64"/>
      </bottom>
    </border>
    <border>
      <left style="thin">
        <color indexed="64"/>
      </left>
      <top style="double">
        <color indexed="64"/>
      </top>
      <bottom style="double">
        <color indexed="64"/>
      </bottom>
    </border>
    <border>
      <left style="medium">
        <color indexed="64"/>
      </left>
      <right style="medium">
        <color indexed="64"/>
      </right>
      <top style="double">
        <color indexed="64"/>
      </top>
      <bottom style="thin">
        <color indexed="64"/>
      </bottom>
    </border>
    <border>
      <left style="medium">
        <color indexed="64"/>
      </left>
      <top style="double">
        <color indexed="64"/>
      </top>
      <bottom style="thin">
        <color indexed="64"/>
      </bottom>
    </border>
    <border>
      <left style="medium">
        <color indexed="64"/>
      </left>
      <right style="thin">
        <color indexed="64"/>
      </right>
      <top style="double">
        <color indexed="64"/>
      </top>
      <bottom style="thin">
        <color indexed="64"/>
      </bottom>
    </border>
    <border>
      <left style="thin">
        <color indexed="64"/>
      </left>
      <right style="thin">
        <color indexed="64"/>
      </right>
      <top style="double">
        <color indexed="64"/>
      </top>
      <bottom style="thin">
        <color indexed="64"/>
      </bottom>
    </border>
    <border>
      <left style="thin">
        <color indexed="64"/>
      </left>
      <right style="medium">
        <color indexed="64"/>
      </right>
      <top style="double">
        <color indexed="64"/>
      </top>
      <bottom style="thin">
        <color indexed="64"/>
      </bottom>
    </border>
    <border>
      <left style="thin">
        <color indexed="64"/>
      </left>
      <top style="double">
        <color indexed="64"/>
      </top>
      <bottom style="thin">
        <color indexed="64"/>
      </bottom>
    </border>
    <border>
      <right style="medium">
        <color indexed="64"/>
      </right>
      <top style="double">
        <color indexed="64"/>
      </top>
      <bottom style="thin">
        <color indexed="64"/>
      </bottom>
    </border>
    <border>
      <right style="thin">
        <color indexed="64"/>
      </right>
      <top style="double">
        <color indexed="64"/>
      </top>
      <bottom style="thin">
        <color indexed="64"/>
      </bottom>
    </border>
    <border>
      <left style="medium">
        <color indexed="64"/>
      </left>
      <right style="medium">
        <color indexed="64"/>
      </right>
      <bottom style="medium">
        <color indexed="64"/>
      </bottom>
    </border>
    <border>
      <left style="thin">
        <color indexed="64"/>
      </left>
      <top style="thin">
        <color indexed="64"/>
      </top>
      <bottom style="medium">
        <color indexed="64"/>
      </bottom>
    </border>
    <border>
      <right style="medium">
        <color indexed="64"/>
      </right>
      <top style="thin">
        <color indexed="64"/>
      </top>
      <bottom style="medium">
        <color indexed="64"/>
      </bottom>
    </border>
    <border>
      <left style="thin">
        <color indexed="64"/>
      </left>
      <top style="medium">
        <color indexed="64"/>
      </top>
      <bottom style="double">
        <color indexed="64"/>
      </bottom>
    </border>
    <border>
      <left style="medium">
        <color indexed="64"/>
      </left>
      <right style="thin">
        <color indexed="64"/>
      </right>
    </border>
    <border>
      <left style="thin">
        <color indexed="64"/>
      </left>
      <right style="thin">
        <color indexed="64"/>
      </right>
    </border>
    <border>
      <left style="thin">
        <color indexed="64"/>
      </left>
    </border>
    <border>
      <left style="thin">
        <color indexed="64"/>
      </left>
      <top style="medium">
        <color indexed="64"/>
      </top>
      <bottom style="medium">
        <color indexed="64"/>
      </bottom>
    </border>
    <border>
      <left style="thin">
        <color indexed="64"/>
      </left>
      <top style="thin">
        <color indexed="64"/>
      </top>
      <bottom style="double">
        <color indexed="64"/>
      </bottom>
    </border>
    <border>
      <top style="thin">
        <color indexed="64"/>
      </top>
      <bottom style="thin">
        <color indexed="64"/>
      </bottom>
    </border>
    <border>
      <top style="medium">
        <color indexed="64"/>
      </top>
    </border>
    <border>
      <top style="medium">
        <color indexed="64"/>
      </top>
      <bottom style="thin">
        <color indexed="64"/>
      </bottom>
    </border>
    <border>
      <top style="medium">
        <color indexed="64"/>
      </top>
      <bottom style="medium">
        <color indexed="64"/>
      </bottom>
    </border>
    <border>
      <bottom style="medium">
        <color indexed="64"/>
      </bottom>
    </border>
    <border>
      <right style="medium">
        <color indexed="64"/>
      </right>
      <bottom style="medium">
        <color indexed="64"/>
      </bottom>
    </border>
    <border>
      <top style="thin">
        <color indexed="64"/>
      </top>
      <bottom style="medium">
        <color indexed="64"/>
      </bottom>
    </border>
    <border>
      <top style="double">
        <color indexed="64"/>
      </top>
      <bottom style="double">
        <color indexed="64"/>
      </bottom>
    </border>
    <border>
      <left style="medium">
        <color indexed="64"/>
      </left>
      <top style="double">
        <color indexed="64"/>
      </top>
    </border>
    <border>
      <left style="thin">
        <color indexed="64"/>
      </left>
      <right style="medium">
        <color indexed="64"/>
      </right>
      <bottom style="medium">
        <color indexed="64"/>
      </bottom>
    </border>
    <border>
      <right style="thin">
        <color indexed="64"/>
      </right>
    </border>
    <border>
      <left style="medium">
        <color indexed="64"/>
      </left>
      <right style="double">
        <color indexed="64"/>
      </right>
      <top style="double">
        <color indexed="64"/>
      </top>
      <bottom style="double">
        <color indexed="64"/>
      </bottom>
    </border>
    <border>
      <left style="double">
        <color indexed="64"/>
      </left>
      <right style="medium">
        <color indexed="64"/>
      </right>
      <top style="double">
        <color indexed="64"/>
      </top>
      <bottom style="double">
        <color indexed="64"/>
      </bottom>
    </border>
    <border>
      <left style="medium">
        <color indexed="64"/>
      </left>
      <right style="double">
        <color indexed="64"/>
      </right>
      <bottom style="thin">
        <color indexed="64"/>
      </bottom>
    </border>
    <border>
      <bottom style="thin">
        <color indexed="64"/>
      </bottom>
    </border>
    <border>
      <left style="double">
        <color indexed="64"/>
      </left>
      <right style="medium">
        <color indexed="64"/>
      </right>
      <top style="thin">
        <color indexed="64"/>
      </top>
    </border>
    <border>
      <top style="thin">
        <color indexed="64"/>
      </top>
      <bottom style="double">
        <color indexed="64"/>
      </bottom>
    </border>
    <border>
      <left style="double">
        <color indexed="64"/>
      </left>
      <right style="medium">
        <color indexed="64"/>
      </right>
      <top style="thin">
        <color indexed="64"/>
      </top>
      <bottom style="double">
        <color indexed="64"/>
      </bottom>
    </border>
    <border>
      <left style="medium">
        <color indexed="64"/>
      </left>
      <right style="double">
        <color indexed="64"/>
      </right>
    </border>
    <border>
      <left style="double">
        <color indexed="64"/>
      </left>
      <right style="medium">
        <color indexed="64"/>
      </right>
      <top style="thin">
        <color indexed="64"/>
      </top>
      <bottom style="medium">
        <color indexed="64"/>
      </bottom>
    </border>
    <border>
      <left style="medium">
        <color indexed="64"/>
      </left>
      <right style="double">
        <color indexed="64"/>
      </right>
      <bottom style="double">
        <color indexed="64"/>
      </bottom>
    </border>
    <border>
      <left style="medium">
        <color indexed="64"/>
      </left>
      <right style="double">
        <color indexed="64"/>
      </right>
      <top style="thin">
        <color indexed="64"/>
      </top>
      <bottom style="medium">
        <color indexed="64"/>
      </bottom>
    </border>
  </borders>
  <cellStyleXfs count="12">
    <xf numFmtId="0" fontId="0" fillId="0" borderId="0"/>
    <xf numFmtId="0" fontId="0" fillId="0" borderId="0"/>
    <xf numFmtId="0" fontId="48" fillId="0" borderId="0"/>
    <xf numFmtId="172" fontId="49" fillId="0" borderId="0" applyFont="0" applyFill="0" applyBorder="0" applyAlignment="0" applyProtection="0"/>
    <xf numFmtId="0" fontId="0" fillId="0" borderId="0"/>
    <xf numFmtId="0" fontId="0" fillId="0" borderId="0"/>
    <xf numFmtId="0" fontId="0" fillId="0" borderId="0"/>
    <xf numFmtId="0" fontId="50" fillId="0" borderId="0"/>
    <xf numFmtId="0" fontId="0" fillId="0" borderId="0"/>
    <xf numFmtId="173" fontId="49" fillId="0" borderId="0" applyFont="0" applyFill="0" applyBorder="0" applyAlignment="0" applyProtection="0"/>
    <xf numFmtId="0" fontId="0" fillId="0" borderId="0"/>
    <xf numFmtId="0" fontId="4" fillId="0" borderId="0"/>
  </cellStyleXfs>
  <cellXfs count="1448">
    <xf numFmtId="0" fontId="0" fillId="0" borderId="0" xfId="0"/>
    <xf numFmtId="0" fontId="1" fillId="0" borderId="0" xfId="1" applyFont="1"/>
    <xf numFmtId="0" fontId="2" fillId="0" borderId="0" xfId="0" applyFont="1"/>
    <xf numFmtId="0" fontId="3" fillId="0" borderId="0" xfId="0" applyFont="1"/>
    <xf numFmtId="0" fontId="4" fillId="0" borderId="0" xfId="1" applyFont="1" applyProtection="1"/>
    <xf numFmtId="0" fontId="5" fillId="0" borderId="0" xfId="0" applyFont="1"/>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6" fillId="0" borderId="0" xfId="0" applyFont="1" applyAlignment="1">
      <alignment horizontal="right" vertical="center" wrapText="1"/>
    </xf>
    <xf numFmtId="0" fontId="7" fillId="2" borderId="5" xfId="2" applyFont="1" applyFill="1" applyBorder="1" applyAlignment="1" applyProtection="1">
      <alignment horizontal="center" vertical="center"/>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xf>
    <xf numFmtId="0" fontId="7" fillId="2" borderId="6" xfId="2" applyFont="1" applyFill="1" applyBorder="1" applyAlignment="1" applyProtection="1">
      <alignment horizontal="left"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49" fontId="8" fillId="2" borderId="6" xfId="2" applyNumberFormat="1" applyFont="1" applyFill="1" applyBorder="1" applyAlignment="1" applyProtection="1">
      <alignment horizontal="center" vertical="center"/>
    </xf>
    <xf numFmtId="0" fontId="8" fillId="2" borderId="7" xfId="2" applyFont="1" applyFill="1" applyBorder="1" applyAlignment="1" applyProtection="1">
      <alignment horizontal="center" vertical="center"/>
    </xf>
    <xf numFmtId="0" fontId="8" fillId="2" borderId="7" xfId="2" applyFont="1" applyFill="1" applyBorder="1" applyAlignment="1" applyProtection="1">
      <alignment horizontal="left" vertical="center" wrapText="1"/>
    </xf>
    <xf numFmtId="0" fontId="8" fillId="2" borderId="8" xfId="2" applyFont="1" applyFill="1" applyBorder="1" applyAlignment="1" applyProtection="1">
      <alignment horizontal="center" vertical="center"/>
    </xf>
    <xf numFmtId="0" fontId="7" fillId="2" borderId="8" xfId="2" applyFont="1" applyFill="1" applyBorder="1" applyAlignment="1" applyProtection="1">
      <alignment horizontal="left" vertical="center" wrapText="1"/>
    </xf>
    <xf numFmtId="0" fontId="8" fillId="2" borderId="9" xfId="2" applyFont="1" applyFill="1" applyBorder="1" applyAlignment="1" applyProtection="1">
      <alignment horizontal="center" vertical="center"/>
    </xf>
    <xf numFmtId="0" fontId="8" fillId="2" borderId="9" xfId="2" applyFont="1" applyFill="1" applyBorder="1" applyAlignment="1" applyProtection="1">
      <alignment horizontal="left" vertical="center" wrapText="1"/>
    </xf>
    <xf numFmtId="2" fontId="8" fillId="2" borderId="6" xfId="2" applyNumberFormat="1" applyFont="1" applyFill="1" applyBorder="1" applyAlignment="1" applyProtection="1">
      <alignment horizontal="left" vertical="center" wrapText="1"/>
    </xf>
    <xf numFmtId="2" fontId="8" fillId="2" borderId="7" xfId="2" applyNumberFormat="1" applyFont="1" applyFill="1" applyBorder="1" applyAlignment="1" applyProtection="1">
      <alignment horizontal="left" vertical="center" wrapText="1"/>
    </xf>
    <xf numFmtId="0" fontId="8" fillId="2" borderId="10" xfId="2" applyFont="1" applyFill="1" applyBorder="1" applyAlignment="1" applyProtection="1">
      <alignment horizontal="center" vertical="center"/>
    </xf>
    <xf numFmtId="2" fontId="8" fillId="2" borderId="10" xfId="2" applyNumberFormat="1" applyFont="1" applyFill="1" applyBorder="1" applyAlignment="1" applyProtection="1">
      <alignment horizontal="left" vertical="center" wrapText="1"/>
    </xf>
    <xf numFmtId="0" fontId="8" fillId="2" borderId="7" xfId="2" applyFont="1" applyFill="1" applyBorder="1" applyAlignment="1" applyProtection="1">
      <alignment horizontal="center" vertical="center" wrapText="1"/>
    </xf>
    <xf numFmtId="0" fontId="9" fillId="2" borderId="8" xfId="2" applyFont="1" applyFill="1" applyBorder="1" applyAlignment="1" applyProtection="1">
      <alignment horizontal="center" vertical="center"/>
    </xf>
    <xf numFmtId="0" fontId="8" fillId="2" borderId="10" xfId="2" applyFont="1" applyFill="1" applyBorder="1" applyAlignment="1" applyProtection="1">
      <alignment horizontal="left" vertical="center" wrapText="1"/>
    </xf>
    <xf numFmtId="0" fontId="10" fillId="0" borderId="0" xfId="0" applyFont="1"/>
    <xf numFmtId="0" fontId="11" fillId="0" borderId="0" xfId="0" applyFont="1"/>
    <xf numFmtId="0" fontId="8" fillId="0" borderId="0" xfId="2" applyFont="1" applyAlignment="1">
      <alignment horizontal="left" vertical="center" wrapText="1"/>
    </xf>
    <xf numFmtId="0" fontId="12" fillId="0" borderId="0" xfId="0" applyFont="1"/>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4" xfId="0" applyFont="1" applyBorder="1" applyAlignment="1">
      <alignment horizontal="left"/>
    </xf>
    <xf numFmtId="0" fontId="14" fillId="0" borderId="0" xfId="0" applyFont="1" applyBorder="1" applyAlignment="1">
      <alignment horizontal="right" vertical="center" wrapText="1"/>
    </xf>
    <xf numFmtId="0" fontId="15" fillId="2" borderId="5" xfId="0" applyFont="1" applyFill="1" applyBorder="1" applyAlignment="1">
      <alignment horizontal="center" vertical="center" wrapText="1"/>
    </xf>
    <xf numFmtId="41" fontId="15"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41" fontId="15" fillId="2" borderId="5" xfId="0" applyNumberFormat="1" applyFont="1" applyFill="1" applyBorder="1" applyAlignment="1">
      <alignment vertical="center" wrapText="1"/>
    </xf>
    <xf numFmtId="0" fontId="15" fillId="2" borderId="9" xfId="0" applyFont="1" applyFill="1" applyBorder="1" applyAlignment="1">
      <alignment horizontal="center" vertical="center" wrapText="1"/>
    </xf>
    <xf numFmtId="4" fontId="15" fillId="3" borderId="11" xfId="3" applyNumberFormat="1" applyFont="1" applyFill="1" applyBorder="1" applyAlignment="1" applyProtection="1">
      <alignment wrapText="1"/>
      <protection locked="0"/>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2" borderId="12" xfId="0" applyFont="1" applyFill="1" applyBorder="1" applyAlignment="1">
      <alignment horizontal="center" vertical="center" wrapText="1"/>
    </xf>
    <xf numFmtId="4" fontId="16" fillId="2" borderId="12" xfId="3" applyNumberFormat="1" applyFont="1" applyFill="1" applyBorder="1" applyAlignment="1" applyProtection="1">
      <alignment wrapText="1"/>
    </xf>
    <xf numFmtId="0" fontId="17" fillId="0" borderId="0" xfId="0" applyFont="1"/>
    <xf numFmtId="4" fontId="15" fillId="2" borderId="5" xfId="0" applyNumberFormat="1" applyFont="1" applyFill="1" applyBorder="1" applyAlignment="1">
      <alignment vertical="center" wrapText="1"/>
    </xf>
    <xf numFmtId="0" fontId="11" fillId="0" borderId="0" xfId="1" applyFont="1"/>
    <xf numFmtId="0" fontId="10" fillId="0" borderId="0" xfId="1" applyFont="1"/>
    <xf numFmtId="0" fontId="11" fillId="0" borderId="1" xfId="1" applyFont="1" applyBorder="1" applyAlignment="1">
      <alignment horizontal="left"/>
    </xf>
    <xf numFmtId="0" fontId="11" fillId="0" borderId="2" xfId="1" applyFont="1" applyBorder="1" applyAlignment="1">
      <alignment horizontal="left"/>
    </xf>
    <xf numFmtId="0" fontId="11" fillId="0" borderId="3" xfId="1" applyFont="1" applyBorder="1" applyAlignment="1">
      <alignment horizontal="left"/>
    </xf>
    <xf numFmtId="0" fontId="11" fillId="0" borderId="1" xfId="1" applyFont="1" applyBorder="1"/>
    <xf numFmtId="0" fontId="11" fillId="0" borderId="2" xfId="1" applyFont="1" applyBorder="1"/>
    <xf numFmtId="0" fontId="11" fillId="0" borderId="3" xfId="1" applyFont="1" applyBorder="1"/>
    <xf numFmtId="0" fontId="11" fillId="0" borderId="4" xfId="1" applyFont="1" applyBorder="1"/>
    <xf numFmtId="0" fontId="10" fillId="0" borderId="4" xfId="1" applyFont="1" applyBorder="1"/>
    <xf numFmtId="0" fontId="16" fillId="0" borderId="1" xfId="1" applyFont="1" applyBorder="1" applyAlignment="1">
      <alignment horizontal="left"/>
    </xf>
    <xf numFmtId="0" fontId="16" fillId="0" borderId="2" xfId="1" applyFont="1" applyBorder="1" applyAlignment="1">
      <alignment horizontal="left"/>
    </xf>
    <xf numFmtId="0" fontId="16" fillId="0" borderId="3" xfId="1" applyFont="1" applyBorder="1" applyAlignment="1">
      <alignment horizontal="left"/>
    </xf>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3" fontId="15" fillId="2" borderId="14" xfId="1" applyNumberFormat="1" applyFont="1" applyFill="1" applyBorder="1" applyAlignment="1">
      <alignment horizontal="center" vertical="center"/>
    </xf>
    <xf numFmtId="0" fontId="15" fillId="2" borderId="15" xfId="1" applyFont="1" applyFill="1" applyBorder="1" applyAlignment="1">
      <alignment horizontal="center" vertical="center"/>
    </xf>
    <xf numFmtId="0" fontId="18" fillId="2" borderId="16" xfId="1" applyFont="1" applyFill="1" applyBorder="1" applyAlignment="1">
      <alignment horizontal="center" vertical="center" wrapText="1"/>
    </xf>
    <xf numFmtId="0" fontId="18" fillId="2" borderId="17" xfId="1" applyFont="1" applyFill="1" applyBorder="1" applyAlignment="1">
      <alignment horizontal="center" vertical="center" wrapText="1"/>
    </xf>
    <xf numFmtId="164" fontId="18" fillId="2" borderId="17" xfId="1" applyNumberFormat="1" applyFont="1" applyFill="1" applyBorder="1" applyAlignment="1">
      <alignment horizontal="center" vertical="center"/>
    </xf>
    <xf numFmtId="0" fontId="6" fillId="2" borderId="18" xfId="1" applyFont="1" applyFill="1" applyBorder="1"/>
    <xf numFmtId="165" fontId="18" fillId="2" borderId="17" xfId="1" applyNumberFormat="1" applyFont="1" applyFill="1" applyBorder="1" applyAlignment="1">
      <alignment horizontal="center" vertical="center"/>
    </xf>
    <xf numFmtId="0" fontId="6" fillId="2" borderId="18" xfId="1" applyFont="1" applyFill="1" applyBorder="1" applyAlignment="1">
      <alignment horizontal="center" vertical="center"/>
    </xf>
    <xf numFmtId="165" fontId="11" fillId="0" borderId="0" xfId="1" applyNumberFormat="1" applyFont="1" applyAlignment="1">
      <alignment vertical="center"/>
    </xf>
    <xf numFmtId="0" fontId="18" fillId="2" borderId="19" xfId="1" applyFont="1" applyFill="1" applyBorder="1" applyAlignment="1">
      <alignment horizontal="center" vertical="center" wrapText="1"/>
    </xf>
    <xf numFmtId="0" fontId="18" fillId="2" borderId="20" xfId="1" applyFont="1" applyFill="1" applyBorder="1" applyAlignment="1">
      <alignment vertical="center" wrapText="1"/>
    </xf>
    <xf numFmtId="165" fontId="18" fillId="2" borderId="20" xfId="1" applyNumberFormat="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wrapText="1"/>
    </xf>
    <xf numFmtId="0" fontId="19" fillId="2" borderId="23" xfId="1" applyFont="1" applyFill="1" applyBorder="1" applyAlignment="1">
      <alignment horizontal="right" vertical="center" wrapText="1"/>
    </xf>
    <xf numFmtId="165" fontId="6" fillId="0" borderId="23" xfId="1" applyNumberFormat="1" applyFont="1" applyBorder="1" applyAlignment="1" applyProtection="1">
      <alignment horizontal="center" vertical="center"/>
      <protection locked="0"/>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wrapText="1"/>
    </xf>
    <xf numFmtId="0" fontId="19" fillId="2" borderId="26" xfId="1" applyFont="1" applyFill="1" applyBorder="1" applyAlignment="1">
      <alignment horizontal="right" vertical="center" wrapText="1"/>
    </xf>
    <xf numFmtId="165" fontId="6" fillId="0" borderId="26" xfId="1" applyNumberFormat="1" applyFont="1" applyBorder="1" applyAlignment="1" applyProtection="1">
      <alignment horizontal="center" vertical="center"/>
      <protection locked="0"/>
    </xf>
    <xf numFmtId="0" fontId="6" fillId="2" borderId="27" xfId="1" applyFont="1" applyFill="1" applyBorder="1" applyAlignment="1">
      <alignment horizontal="center" vertical="center"/>
    </xf>
    <xf numFmtId="0" fontId="18" fillId="2" borderId="22" xfId="1" applyFont="1" applyFill="1" applyBorder="1" applyAlignment="1">
      <alignment horizontal="center" vertical="center" wrapText="1"/>
    </xf>
    <xf numFmtId="0" fontId="18" fillId="2" borderId="23" xfId="1" applyFont="1" applyFill="1" applyBorder="1" applyAlignment="1">
      <alignment vertical="center" wrapText="1"/>
    </xf>
    <xf numFmtId="165" fontId="18" fillId="2" borderId="23" xfId="1" applyNumberFormat="1" applyFont="1" applyFill="1" applyBorder="1" applyAlignment="1">
      <alignment horizontal="center" vertical="center"/>
    </xf>
    <xf numFmtId="165" fontId="6" fillId="2" borderId="20" xfId="1" applyNumberFormat="1" applyFont="1" applyFill="1" applyBorder="1" applyAlignment="1">
      <alignment horizontal="center" vertical="center"/>
    </xf>
    <xf numFmtId="0" fontId="18" fillId="2" borderId="20" xfId="1" applyFont="1" applyFill="1" applyBorder="1" applyAlignment="1">
      <alignment horizontal="center" vertical="center" wrapText="1"/>
    </xf>
    <xf numFmtId="165" fontId="6" fillId="3" borderId="23" xfId="1" applyNumberFormat="1" applyFont="1" applyFill="1" applyBorder="1" applyAlignment="1" applyProtection="1">
      <alignment horizontal="center" vertical="center"/>
      <protection locked="0"/>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4" fontId="18" fillId="2" borderId="14" xfId="1" applyNumberFormat="1" applyFont="1" applyFill="1" applyBorder="1" applyAlignment="1">
      <alignment horizontal="center" vertical="center"/>
    </xf>
    <xf numFmtId="0" fontId="6" fillId="2" borderId="15" xfId="1" applyFont="1" applyFill="1" applyBorder="1" applyAlignment="1">
      <alignment horizontal="center" vertical="center"/>
    </xf>
    <xf numFmtId="4" fontId="11" fillId="0" borderId="0" xfId="1" applyNumberFormat="1" applyFont="1"/>
    <xf numFmtId="4" fontId="18" fillId="2" borderId="20" xfId="1" applyNumberFormat="1" applyFont="1" applyFill="1" applyBorder="1" applyAlignment="1">
      <alignment horizontal="center" vertical="center"/>
    </xf>
    <xf numFmtId="0" fontId="6" fillId="2" borderId="23" xfId="1" applyFont="1" applyFill="1" applyBorder="1" applyAlignment="1">
      <alignment vertical="center" wrapText="1"/>
    </xf>
    <xf numFmtId="4" fontId="6" fillId="2" borderId="23" xfId="1" applyNumberFormat="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4" fontId="19" fillId="2" borderId="23" xfId="1" applyNumberFormat="1" applyFont="1" applyFill="1" applyBorder="1" applyAlignment="1">
      <alignment horizontal="center" vertical="center"/>
    </xf>
    <xf numFmtId="0" fontId="19" fillId="2" borderId="24" xfId="1" applyFont="1" applyFill="1" applyBorder="1" applyAlignment="1">
      <alignment horizontal="center" vertical="center"/>
    </xf>
    <xf numFmtId="0" fontId="20" fillId="0" borderId="0" xfId="1" applyFont="1"/>
    <xf numFmtId="0" fontId="10" fillId="0" borderId="0" xfId="1" applyFont="1" applyAlignment="1">
      <alignment vertical="center"/>
    </xf>
    <xf numFmtId="0" fontId="6" fillId="2" borderId="26" xfId="1" applyFont="1" applyFill="1" applyBorder="1" applyAlignment="1">
      <alignment vertical="center" wrapText="1"/>
    </xf>
    <xf numFmtId="4" fontId="6" fillId="2" borderId="26" xfId="1" applyNumberFormat="1" applyFont="1" applyFill="1" applyBorder="1" applyAlignment="1">
      <alignment horizontal="center" vertical="center"/>
    </xf>
    <xf numFmtId="0" fontId="18" fillId="2" borderId="28"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3" xfId="0" applyFont="1" applyFill="1" applyBorder="1" applyAlignment="1">
      <alignment wrapText="1"/>
    </xf>
    <xf numFmtId="4" fontId="10" fillId="0" borderId="23" xfId="0" applyNumberFormat="1" applyFont="1" applyBorder="1" applyAlignment="1" applyProtection="1">
      <alignment horizontal="center" vertical="center" wrapText="1"/>
      <protection locked="0"/>
    </xf>
    <xf numFmtId="0" fontId="10" fillId="2" borderId="24"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0" borderId="0" xfId="1" applyFont="1" applyAlignment="1">
      <alignment wrapText="1"/>
    </xf>
    <xf numFmtId="4" fontId="10" fillId="0" borderId="0" xfId="1" applyNumberFormat="1" applyFont="1" applyAlignment="1">
      <alignment vertical="center"/>
    </xf>
    <xf numFmtId="0" fontId="10" fillId="2" borderId="3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wrapText="1"/>
    </xf>
    <xf numFmtId="0" fontId="10" fillId="2" borderId="35" xfId="0" applyFont="1" applyFill="1" applyBorder="1" applyAlignment="1">
      <alignment horizontal="center" vertical="center" wrapText="1"/>
    </xf>
    <xf numFmtId="0" fontId="18" fillId="2" borderId="36" xfId="1" applyFont="1" applyFill="1" applyBorder="1" applyAlignment="1">
      <alignment horizontal="center" vertical="center" wrapText="1"/>
    </xf>
    <xf numFmtId="4" fontId="18" fillId="0" borderId="14" xfId="1" applyNumberFormat="1" applyFont="1" applyBorder="1" applyAlignment="1" applyProtection="1">
      <alignment horizontal="center" vertical="center"/>
      <protection locked="0"/>
    </xf>
    <xf numFmtId="0" fontId="18" fillId="2" borderId="37" xfId="1" applyFont="1" applyFill="1" applyBorder="1" applyAlignment="1">
      <alignment horizontal="center" vertical="center" wrapText="1"/>
    </xf>
    <xf numFmtId="0" fontId="18" fillId="2" borderId="38" xfId="1" applyFont="1" applyFill="1" applyBorder="1" applyAlignment="1">
      <alignment horizontal="center" vertical="center" wrapText="1"/>
    </xf>
    <xf numFmtId="4" fontId="18" fillId="2" borderId="38" xfId="1" applyNumberFormat="1" applyFont="1" applyFill="1" applyBorder="1" applyAlignment="1">
      <alignment horizontal="center" vertical="center"/>
    </xf>
    <xf numFmtId="0" fontId="6" fillId="2" borderId="31" xfId="1" applyFont="1" applyFill="1" applyBorder="1" applyAlignment="1">
      <alignment horizontal="center" vertical="center"/>
    </xf>
    <xf numFmtId="0" fontId="18" fillId="2" borderId="25" xfId="1" applyFont="1" applyFill="1" applyBorder="1" applyAlignment="1">
      <alignment horizontal="center" vertical="center" wrapText="1"/>
    </xf>
    <xf numFmtId="0" fontId="18" fillId="2" borderId="26" xfId="1" applyFont="1" applyFill="1" applyBorder="1" applyAlignment="1">
      <alignment horizontal="center" vertical="center" wrapText="1"/>
    </xf>
    <xf numFmtId="4" fontId="18" fillId="0" borderId="26" xfId="1" applyNumberFormat="1" applyFont="1" applyBorder="1" applyAlignment="1" applyProtection="1">
      <alignment horizontal="center" vertical="center"/>
      <protection locked="0"/>
    </xf>
    <xf numFmtId="0" fontId="6" fillId="2" borderId="39" xfId="1" applyFont="1" applyFill="1" applyBorder="1" applyAlignment="1">
      <alignment horizontal="center" vertical="center" wrapText="1"/>
    </xf>
    <xf numFmtId="0" fontId="6" fillId="2" borderId="34" xfId="1" applyFont="1" applyFill="1" applyBorder="1" applyAlignment="1">
      <alignment vertical="center" wrapText="1"/>
    </xf>
    <xf numFmtId="4" fontId="6" fillId="2" borderId="34" xfId="1" applyNumberFormat="1" applyFont="1" applyFill="1" applyBorder="1" applyAlignment="1">
      <alignment horizontal="center" vertical="center"/>
    </xf>
    <xf numFmtId="0" fontId="6" fillId="2" borderId="35" xfId="1" applyFont="1" applyFill="1" applyBorder="1" applyAlignment="1">
      <alignment horizontal="center" vertical="center"/>
    </xf>
    <xf numFmtId="165" fontId="5" fillId="0" borderId="0" xfId="0" applyNumberFormat="1" applyFont="1"/>
    <xf numFmtId="165" fontId="5" fillId="0" borderId="4" xfId="0" applyNumberFormat="1" applyFont="1" applyBorder="1"/>
    <xf numFmtId="4" fontId="15" fillId="2" borderId="5" xfId="0" applyNumberFormat="1" applyFont="1" applyFill="1" applyBorder="1" applyAlignment="1">
      <alignment horizontal="center" vertical="center"/>
    </xf>
    <xf numFmtId="4" fontId="15" fillId="2" borderId="40"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4" fontId="20" fillId="2" borderId="13" xfId="0" applyNumberFormat="1" applyFont="1" applyFill="1" applyBorder="1" applyAlignment="1">
      <alignment horizontal="center" vertical="center" wrapText="1"/>
    </xf>
    <xf numFmtId="4" fontId="20" fillId="2" borderId="14" xfId="0" applyNumberFormat="1" applyFont="1" applyFill="1" applyBorder="1" applyAlignment="1">
      <alignment horizontal="center" vertical="center" wrapText="1"/>
    </xf>
    <xf numFmtId="4" fontId="20" fillId="2" borderId="15" xfId="0" applyNumberFormat="1" applyFont="1" applyFill="1" applyBorder="1" applyAlignment="1">
      <alignment horizontal="center" vertical="center" wrapText="1"/>
    </xf>
    <xf numFmtId="4" fontId="15" fillId="2" borderId="41" xfId="0" applyNumberFormat="1" applyFont="1" applyFill="1" applyBorder="1" applyAlignment="1">
      <alignment horizontal="center" vertical="center" wrapText="1"/>
    </xf>
    <xf numFmtId="4" fontId="20" fillId="2" borderId="42" xfId="0" applyNumberFormat="1" applyFont="1" applyFill="1" applyBorder="1" applyAlignment="1">
      <alignment horizontal="center" vertical="center" wrapText="1"/>
    </xf>
    <xf numFmtId="4" fontId="20" fillId="2" borderId="14" xfId="0" applyNumberFormat="1" applyFont="1" applyFill="1" applyBorder="1" applyAlignment="1" applyProtection="1">
      <alignment horizontal="center" vertical="center" wrapText="1"/>
      <protection hidden="1"/>
    </xf>
    <xf numFmtId="4" fontId="20" fillId="2" borderId="42" xfId="0" applyNumberFormat="1" applyFont="1" applyFill="1" applyBorder="1" applyAlignment="1" applyProtection="1">
      <alignment horizontal="center" vertical="center" wrapText="1"/>
      <protection hidden="1"/>
    </xf>
    <xf numFmtId="4" fontId="7" fillId="2" borderId="41" xfId="0" applyNumberFormat="1" applyFont="1" applyFill="1" applyBorder="1" applyAlignment="1">
      <alignment horizontal="center" vertical="center" wrapText="1"/>
    </xf>
    <xf numFmtId="4" fontId="15" fillId="2" borderId="43" xfId="0" applyNumberFormat="1" applyFont="1" applyFill="1" applyBorder="1" applyAlignment="1">
      <alignment horizontal="center" vertical="center"/>
    </xf>
    <xf numFmtId="4" fontId="15" fillId="2" borderId="44" xfId="0" applyNumberFormat="1" applyFont="1" applyFill="1" applyBorder="1" applyAlignment="1">
      <alignment horizontal="center" vertical="center" wrapText="1"/>
    </xf>
    <xf numFmtId="4" fontId="20" fillId="2" borderId="44" xfId="0" applyNumberFormat="1" applyFont="1" applyFill="1" applyBorder="1" applyAlignment="1">
      <alignment horizontal="center" vertical="center"/>
    </xf>
    <xf numFmtId="4" fontId="20" fillId="2" borderId="43" xfId="0" applyNumberFormat="1" applyFont="1" applyFill="1" applyBorder="1" applyAlignment="1">
      <alignment horizontal="center" vertical="center"/>
    </xf>
    <xf numFmtId="4" fontId="20" fillId="2" borderId="45" xfId="0" applyNumberFormat="1" applyFont="1" applyFill="1" applyBorder="1" applyAlignment="1">
      <alignment horizontal="center" vertical="center"/>
    </xf>
    <xf numFmtId="4" fontId="20" fillId="2" borderId="46" xfId="0" applyNumberFormat="1" applyFont="1" applyFill="1" applyBorder="1" applyAlignment="1">
      <alignment horizontal="center" vertical="center"/>
    </xf>
    <xf numFmtId="4" fontId="20" fillId="2" borderId="47" xfId="0" applyNumberFormat="1" applyFont="1" applyFill="1" applyBorder="1" applyAlignment="1">
      <alignment horizontal="center" vertical="center"/>
    </xf>
    <xf numFmtId="4" fontId="20" fillId="2" borderId="48" xfId="0" applyNumberFormat="1" applyFont="1" applyFill="1" applyBorder="1" applyAlignment="1">
      <alignment horizontal="center" vertical="center"/>
    </xf>
    <xf numFmtId="4" fontId="20" fillId="2" borderId="49" xfId="0" applyNumberFormat="1" applyFont="1" applyFill="1" applyBorder="1" applyAlignment="1">
      <alignment horizontal="center" vertical="center"/>
    </xf>
    <xf numFmtId="4" fontId="15" fillId="2" borderId="9" xfId="0" applyNumberFormat="1" applyFont="1" applyFill="1" applyBorder="1" applyAlignment="1">
      <alignment horizontal="center" vertical="center"/>
    </xf>
    <xf numFmtId="4" fontId="15" fillId="2" borderId="50" xfId="0" applyNumberFormat="1" applyFont="1" applyFill="1" applyBorder="1" applyAlignment="1">
      <alignment horizontal="left" vertical="center" wrapText="1"/>
    </xf>
    <xf numFmtId="4" fontId="15" fillId="2" borderId="29" xfId="0" applyNumberFormat="1" applyFont="1" applyFill="1" applyBorder="1" applyAlignment="1">
      <alignment horizontal="center" vertical="center" wrapText="1"/>
    </xf>
    <xf numFmtId="4" fontId="15" fillId="2" borderId="9" xfId="0" applyNumberFormat="1" applyFont="1" applyFill="1" applyBorder="1" applyAlignment="1">
      <alignment horizontal="center" vertical="center" wrapText="1"/>
    </xf>
    <xf numFmtId="4" fontId="15" fillId="2" borderId="37" xfId="0" applyNumberFormat="1" applyFont="1" applyFill="1" applyBorder="1" applyAlignment="1">
      <alignment horizontal="center" vertical="center" wrapText="1"/>
    </xf>
    <xf numFmtId="4" fontId="15" fillId="2" borderId="38" xfId="0" applyNumberFormat="1" applyFont="1" applyFill="1" applyBorder="1" applyAlignment="1">
      <alignment horizontal="center" vertical="center" wrapText="1"/>
    </xf>
    <xf numFmtId="4" fontId="15" fillId="2" borderId="31" xfId="0" applyNumberFormat="1" applyFont="1" applyFill="1" applyBorder="1" applyAlignment="1">
      <alignment horizontal="center" vertical="center" wrapText="1"/>
    </xf>
    <xf numFmtId="4" fontId="15" fillId="2" borderId="51"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xf>
    <xf numFmtId="4" fontId="15" fillId="2" borderId="28" xfId="0" applyNumberFormat="1" applyFont="1" applyFill="1" applyBorder="1" applyAlignment="1">
      <alignment horizontal="left" vertical="center" wrapText="1"/>
    </xf>
    <xf numFmtId="4" fontId="15" fillId="2" borderId="52"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wrapText="1"/>
    </xf>
    <xf numFmtId="4" fontId="15" fillId="2" borderId="19" xfId="0" applyNumberFormat="1" applyFont="1" applyFill="1" applyBorder="1" applyAlignment="1">
      <alignment horizontal="center" vertical="center" wrapText="1"/>
    </xf>
    <xf numFmtId="4" fontId="15" fillId="2" borderId="20" xfId="0" applyNumberFormat="1" applyFont="1" applyFill="1" applyBorder="1" applyAlignment="1">
      <alignment horizontal="center" vertical="center" wrapText="1"/>
    </xf>
    <xf numFmtId="4" fontId="15" fillId="2" borderId="21" xfId="0" applyNumberFormat="1" applyFont="1" applyFill="1" applyBorder="1" applyAlignment="1">
      <alignment horizontal="center" vertical="center" wrapText="1"/>
    </xf>
    <xf numFmtId="4" fontId="15" fillId="2" borderId="53" xfId="0" applyNumberFormat="1" applyFont="1" applyFill="1" applyBorder="1" applyAlignment="1">
      <alignment horizontal="center" vertical="center" wrapText="1"/>
    </xf>
    <xf numFmtId="4" fontId="15" fillId="2" borderId="54" xfId="0" applyNumberFormat="1" applyFont="1" applyFill="1" applyBorder="1" applyAlignment="1">
      <alignment horizontal="center" vertical="center" wrapText="1"/>
    </xf>
    <xf numFmtId="4" fontId="20" fillId="2" borderId="9" xfId="0" applyNumberFormat="1" applyFont="1" applyFill="1" applyBorder="1" applyAlignment="1">
      <alignment horizontal="right" vertical="center"/>
    </xf>
    <xf numFmtId="4" fontId="20" fillId="2" borderId="50" xfId="0" applyNumberFormat="1" applyFont="1" applyFill="1" applyBorder="1" applyAlignment="1">
      <alignment horizontal="right" vertical="center" wrapText="1"/>
    </xf>
    <xf numFmtId="4" fontId="20" fillId="2" borderId="29" xfId="0" applyNumberFormat="1" applyFont="1" applyFill="1" applyBorder="1" applyAlignment="1">
      <alignment horizontal="center" vertical="center" wrapText="1"/>
    </xf>
    <xf numFmtId="4" fontId="20" fillId="2" borderId="9" xfId="0" applyNumberFormat="1" applyFont="1" applyFill="1" applyBorder="1" applyAlignment="1">
      <alignment horizontal="center" vertical="center" wrapText="1"/>
    </xf>
    <xf numFmtId="4" fontId="20" fillId="2" borderId="37" xfId="0" applyNumberFormat="1" applyFont="1" applyFill="1" applyBorder="1" applyAlignment="1">
      <alignment horizontal="center" vertical="center" wrapText="1"/>
    </xf>
    <xf numFmtId="4" fontId="20" fillId="2" borderId="38" xfId="0" applyNumberFormat="1" applyFont="1" applyFill="1" applyBorder="1" applyAlignment="1">
      <alignment horizontal="center" vertical="center" wrapText="1"/>
    </xf>
    <xf numFmtId="4" fontId="20" fillId="2" borderId="31" xfId="0" applyNumberFormat="1" applyFont="1" applyFill="1" applyBorder="1" applyAlignment="1">
      <alignment horizontal="center" vertical="center" wrapText="1"/>
    </xf>
    <xf numFmtId="4" fontId="20" fillId="2" borderId="51" xfId="0" applyNumberFormat="1" applyFont="1" applyFill="1" applyBorder="1" applyAlignment="1">
      <alignment horizontal="center" vertical="center" wrapText="1"/>
    </xf>
    <xf numFmtId="4" fontId="20" fillId="2" borderId="55" xfId="0" applyNumberFormat="1" applyFont="1" applyFill="1" applyBorder="1" applyAlignment="1">
      <alignment horizontal="center" vertical="center" wrapText="1"/>
    </xf>
    <xf numFmtId="165" fontId="2" fillId="0" borderId="0" xfId="0" applyNumberFormat="1" applyFont="1"/>
    <xf numFmtId="4" fontId="20" fillId="2" borderId="9" xfId="0" applyNumberFormat="1" applyFont="1" applyFill="1" applyBorder="1" applyAlignment="1">
      <alignment horizontal="center" vertical="center"/>
    </xf>
    <xf numFmtId="4" fontId="20" fillId="2" borderId="56" xfId="0" applyNumberFormat="1" applyFont="1" applyFill="1" applyBorder="1" applyAlignment="1">
      <alignment horizontal="right" vertical="center" wrapText="1"/>
    </xf>
    <xf numFmtId="4" fontId="20" fillId="2" borderId="30" xfId="0" applyNumberFormat="1" applyFont="1" applyFill="1" applyBorder="1" applyAlignment="1">
      <alignment horizontal="center" vertical="center" wrapText="1"/>
    </xf>
    <xf numFmtId="4" fontId="20" fillId="2" borderId="6" xfId="0" applyNumberFormat="1" applyFont="1" applyFill="1" applyBorder="1" applyAlignment="1">
      <alignment horizontal="center" vertical="center" wrapText="1"/>
    </xf>
    <xf numFmtId="4" fontId="20" fillId="2" borderId="22" xfId="0" applyNumberFormat="1" applyFont="1" applyFill="1" applyBorder="1" applyAlignment="1">
      <alignment horizontal="center" vertical="center" wrapText="1"/>
    </xf>
    <xf numFmtId="4" fontId="20" fillId="2" borderId="23" xfId="0" applyNumberFormat="1" applyFont="1" applyFill="1" applyBorder="1" applyAlignment="1">
      <alignment horizontal="center" vertical="center" wrapText="1"/>
    </xf>
    <xf numFmtId="4" fontId="20" fillId="2" borderId="24" xfId="0" applyNumberFormat="1" applyFont="1" applyFill="1" applyBorder="1" applyAlignment="1">
      <alignment horizontal="center" vertical="center" wrapText="1"/>
    </xf>
    <xf numFmtId="4" fontId="20" fillId="2" borderId="57" xfId="0" applyNumberFormat="1" applyFont="1" applyFill="1" applyBorder="1" applyAlignment="1">
      <alignment horizontal="center" vertical="center" wrapText="1"/>
    </xf>
    <xf numFmtId="4" fontId="20" fillId="2" borderId="58" xfId="0" applyNumberFormat="1" applyFont="1" applyFill="1" applyBorder="1" applyAlignment="1">
      <alignment horizontal="center" vertical="center" wrapText="1"/>
    </xf>
    <xf numFmtId="4" fontId="20" fillId="2" borderId="59" xfId="0" applyNumberFormat="1" applyFont="1" applyFill="1" applyBorder="1" applyAlignment="1">
      <alignment horizontal="center" vertical="center"/>
    </xf>
    <xf numFmtId="4" fontId="20" fillId="2" borderId="60" xfId="0" applyNumberFormat="1" applyFont="1" applyFill="1" applyBorder="1" applyAlignment="1">
      <alignment horizontal="right" vertical="center" wrapText="1"/>
    </xf>
    <xf numFmtId="4" fontId="20" fillId="2" borderId="32" xfId="0" applyNumberFormat="1" applyFont="1" applyFill="1" applyBorder="1" applyAlignment="1">
      <alignment horizontal="center" vertical="center" wrapText="1"/>
    </xf>
    <xf numFmtId="4" fontId="20" fillId="2" borderId="7" xfId="0" applyNumberFormat="1" applyFont="1" applyFill="1" applyBorder="1" applyAlignment="1">
      <alignment horizontal="center" vertical="center" wrapText="1"/>
    </xf>
    <xf numFmtId="4" fontId="20" fillId="2" borderId="25" xfId="0" applyNumberFormat="1" applyFont="1" applyFill="1" applyBorder="1" applyAlignment="1">
      <alignment horizontal="center" vertical="center" wrapText="1"/>
    </xf>
    <xf numFmtId="4" fontId="20" fillId="2" borderId="26" xfId="0" applyNumberFormat="1" applyFont="1" applyFill="1" applyBorder="1" applyAlignment="1">
      <alignment horizontal="center" vertical="center" wrapText="1"/>
    </xf>
    <xf numFmtId="4" fontId="20" fillId="2" borderId="27" xfId="0" applyNumberFormat="1" applyFont="1" applyFill="1" applyBorder="1" applyAlignment="1">
      <alignment horizontal="center" vertical="center" wrapText="1"/>
    </xf>
    <xf numFmtId="4" fontId="20" fillId="2" borderId="61" xfId="0" applyNumberFormat="1" applyFont="1" applyFill="1" applyBorder="1" applyAlignment="1">
      <alignment horizontal="center" vertical="center" wrapText="1"/>
    </xf>
    <xf numFmtId="4" fontId="20" fillId="2" borderId="62" xfId="0" applyNumberFormat="1" applyFont="1" applyFill="1" applyBorder="1" applyAlignment="1">
      <alignment horizontal="center" vertical="center" wrapText="1"/>
    </xf>
    <xf numFmtId="4" fontId="15" fillId="2" borderId="28" xfId="0" applyNumberFormat="1" applyFont="1" applyFill="1" applyBorder="1" applyAlignment="1">
      <alignment wrapText="1"/>
    </xf>
    <xf numFmtId="4" fontId="20" fillId="2" borderId="56" xfId="0" applyNumberFormat="1" applyFont="1" applyFill="1" applyBorder="1" applyAlignment="1">
      <alignment horizontal="right" wrapText="1"/>
    </xf>
    <xf numFmtId="4" fontId="5" fillId="0" borderId="0" xfId="0" applyNumberFormat="1" applyFont="1"/>
    <xf numFmtId="4" fontId="15" fillId="2" borderId="63" xfId="0" applyNumberFormat="1" applyFont="1" applyFill="1" applyBorder="1" applyAlignment="1">
      <alignment horizontal="center" vertical="center" wrapText="1"/>
    </xf>
    <xf numFmtId="4" fontId="15" fillId="2" borderId="64" xfId="0" applyNumberFormat="1" applyFont="1" applyFill="1" applyBorder="1" applyAlignment="1">
      <alignment horizontal="left" vertical="center" wrapText="1"/>
    </xf>
    <xf numFmtId="165" fontId="15" fillId="2" borderId="64" xfId="0" applyNumberFormat="1" applyFont="1" applyFill="1" applyBorder="1" applyAlignment="1">
      <alignment horizontal="center" vertical="center" wrapText="1"/>
    </xf>
    <xf numFmtId="165" fontId="15" fillId="2" borderId="63" xfId="0" applyNumberFormat="1" applyFont="1" applyFill="1" applyBorder="1" applyAlignment="1">
      <alignment horizontal="center" vertical="center" wrapText="1"/>
    </xf>
    <xf numFmtId="165" fontId="15" fillId="2" borderId="65" xfId="0" applyNumberFormat="1" applyFont="1" applyFill="1" applyBorder="1" applyAlignment="1">
      <alignment horizontal="center" vertical="center" wrapText="1"/>
    </xf>
    <xf numFmtId="165" fontId="15" fillId="2" borderId="66" xfId="0" applyNumberFormat="1" applyFont="1" applyFill="1" applyBorder="1" applyAlignment="1">
      <alignment horizontal="center" vertical="center" wrapText="1"/>
    </xf>
    <xf numFmtId="165" fontId="15" fillId="2" borderId="42" xfId="0" applyNumberFormat="1" applyFont="1" applyFill="1" applyBorder="1" applyAlignment="1">
      <alignment horizontal="center" vertical="center" wrapText="1"/>
    </xf>
    <xf numFmtId="165" fontId="15" fillId="2" borderId="67" xfId="0" applyNumberFormat="1" applyFont="1" applyFill="1" applyBorder="1" applyAlignment="1">
      <alignment horizontal="center" vertical="center" wrapText="1"/>
    </xf>
    <xf numFmtId="165" fontId="15" fillId="2" borderId="68" xfId="0" applyNumberFormat="1" applyFont="1" applyFill="1" applyBorder="1" applyAlignment="1">
      <alignment horizontal="center" vertical="center" wrapText="1"/>
    </xf>
    <xf numFmtId="165" fontId="21" fillId="2" borderId="63" xfId="0" applyNumberFormat="1" applyFont="1" applyFill="1" applyBorder="1" applyAlignment="1">
      <alignment horizontal="center" vertical="center" wrapText="1"/>
    </xf>
    <xf numFmtId="4" fontId="15" fillId="2" borderId="69" xfId="0" applyNumberFormat="1" applyFont="1" applyFill="1" applyBorder="1" applyAlignment="1">
      <alignment horizontal="center" vertical="center" wrapText="1"/>
    </xf>
    <xf numFmtId="4" fontId="15" fillId="2" borderId="70" xfId="0" applyNumberFormat="1" applyFont="1" applyFill="1" applyBorder="1" applyAlignment="1">
      <alignment horizontal="center" vertical="center" wrapText="1"/>
    </xf>
    <xf numFmtId="4" fontId="15" fillId="2" borderId="71" xfId="0" applyNumberFormat="1" applyFont="1" applyFill="1" applyBorder="1" applyAlignment="1">
      <alignment horizontal="center" vertical="center" wrapText="1"/>
    </xf>
    <xf numFmtId="4" fontId="15" fillId="2" borderId="72" xfId="0" applyNumberFormat="1" applyFont="1" applyFill="1" applyBorder="1" applyAlignment="1">
      <alignment horizontal="center" vertical="center" wrapText="1"/>
    </xf>
    <xf numFmtId="4" fontId="15" fillId="2" borderId="73" xfId="0" applyNumberFormat="1" applyFont="1" applyFill="1" applyBorder="1" applyAlignment="1">
      <alignment horizontal="center" vertical="center" wrapText="1"/>
    </xf>
    <xf numFmtId="4" fontId="15" fillId="2" borderId="74" xfId="0" applyNumberFormat="1" applyFont="1" applyFill="1" applyBorder="1" applyAlignment="1">
      <alignment horizontal="center" vertical="center" wrapText="1"/>
    </xf>
    <xf numFmtId="4" fontId="15" fillId="2" borderId="75" xfId="0" applyNumberFormat="1" applyFont="1" applyFill="1" applyBorder="1" applyAlignment="1">
      <alignment horizontal="center" vertical="center" wrapText="1"/>
    </xf>
    <xf numFmtId="4" fontId="21" fillId="2" borderId="69" xfId="0" applyNumberFormat="1" applyFont="1" applyFill="1" applyBorder="1" applyAlignment="1">
      <alignment horizontal="center" vertical="center" wrapText="1"/>
    </xf>
    <xf numFmtId="165" fontId="3" fillId="0" borderId="0" xfId="0" applyNumberFormat="1" applyFont="1"/>
    <xf numFmtId="4" fontId="21" fillId="2" borderId="8" xfId="0" applyNumberFormat="1" applyFont="1" applyFill="1" applyBorder="1" applyAlignment="1">
      <alignment horizontal="center" vertical="center" wrapText="1"/>
    </xf>
    <xf numFmtId="4" fontId="15" fillId="2" borderId="52" xfId="0" applyNumberFormat="1" applyFont="1" applyFill="1" applyBorder="1" applyAlignment="1">
      <alignment horizontal="left" vertical="center" wrapText="1"/>
    </xf>
    <xf numFmtId="0" fontId="5" fillId="0" borderId="0" xfId="0" applyFont="1" applyAlignment="1">
      <alignment vertical="center"/>
    </xf>
    <xf numFmtId="4" fontId="10" fillId="2" borderId="6" xfId="0" applyNumberFormat="1" applyFont="1" applyFill="1" applyBorder="1" applyAlignment="1">
      <alignment horizontal="center" vertical="center" wrapText="1"/>
    </xf>
    <xf numFmtId="4" fontId="10" fillId="2" borderId="30" xfId="0" applyNumberFormat="1" applyFont="1" applyFill="1" applyBorder="1" applyAlignment="1">
      <alignment horizontal="right" vertical="center" wrapText="1"/>
    </xf>
    <xf numFmtId="4" fontId="10" fillId="2" borderId="30" xfId="0" applyNumberFormat="1" applyFont="1" applyFill="1" applyBorder="1" applyAlignment="1">
      <alignment horizontal="center" vertical="center" wrapText="1"/>
    </xf>
    <xf numFmtId="4" fontId="10" fillId="2" borderId="22" xfId="0" applyNumberFormat="1" applyFont="1" applyFill="1" applyBorder="1" applyAlignment="1">
      <alignment horizontal="center" vertical="center" wrapText="1"/>
    </xf>
    <xf numFmtId="4" fontId="10" fillId="2" borderId="23" xfId="0" applyNumberFormat="1" applyFont="1" applyFill="1" applyBorder="1" applyAlignment="1">
      <alignment horizontal="center" vertical="center" wrapText="1"/>
    </xf>
    <xf numFmtId="4" fontId="10" fillId="2" borderId="24" xfId="0" applyNumberFormat="1" applyFont="1" applyFill="1" applyBorder="1" applyAlignment="1">
      <alignment horizontal="center" vertical="center" wrapText="1"/>
    </xf>
    <xf numFmtId="4" fontId="10" fillId="2" borderId="57" xfId="0" applyNumberFormat="1" applyFont="1" applyFill="1" applyBorder="1" applyAlignment="1">
      <alignment horizontal="center" vertical="center" wrapText="1"/>
    </xf>
    <xf numFmtId="4" fontId="10" fillId="2" borderId="58" xfId="0" applyNumberFormat="1" applyFont="1" applyFill="1" applyBorder="1" applyAlignment="1">
      <alignment horizontal="center" vertical="center" wrapText="1"/>
    </xf>
    <xf numFmtId="4" fontId="10" fillId="2" borderId="32" xfId="0" applyNumberFormat="1" applyFont="1" applyFill="1" applyBorder="1" applyAlignment="1">
      <alignment horizontal="right" vertical="center" wrapText="1"/>
    </xf>
    <xf numFmtId="4" fontId="10" fillId="2" borderId="32" xfId="0" applyNumberFormat="1"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4" fontId="10" fillId="2" borderId="26"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wrapText="1"/>
    </xf>
    <xf numFmtId="4" fontId="10" fillId="2" borderId="61" xfId="0" applyNumberFormat="1" applyFont="1" applyFill="1" applyBorder="1" applyAlignment="1">
      <alignment horizontal="center" vertical="center" wrapText="1"/>
    </xf>
    <xf numFmtId="4" fontId="10" fillId="2" borderId="62" xfId="0" applyNumberFormat="1" applyFont="1" applyFill="1" applyBorder="1" applyAlignment="1">
      <alignment horizontal="center" vertical="center" wrapText="1"/>
    </xf>
    <xf numFmtId="4" fontId="10" fillId="2" borderId="76" xfId="0" applyNumberFormat="1" applyFont="1" applyFill="1" applyBorder="1" applyAlignment="1">
      <alignment horizontal="right" vertical="center" wrapText="1"/>
    </xf>
    <xf numFmtId="4" fontId="10" fillId="2" borderId="76" xfId="0" applyNumberFormat="1" applyFont="1" applyFill="1" applyBorder="1" applyAlignment="1">
      <alignment horizontal="center" vertical="center" wrapText="1"/>
    </xf>
    <xf numFmtId="4" fontId="10" fillId="2" borderId="77" xfId="0" applyNumberFormat="1" applyFont="1" applyFill="1" applyBorder="1" applyAlignment="1">
      <alignment horizontal="center" vertical="center" wrapText="1"/>
    </xf>
    <xf numFmtId="4" fontId="10" fillId="2" borderId="78" xfId="0" applyNumberFormat="1" applyFont="1" applyFill="1" applyBorder="1" applyAlignment="1">
      <alignment horizontal="center" vertical="center" wrapText="1"/>
    </xf>
    <xf numFmtId="4" fontId="10" fillId="2" borderId="79" xfId="0" applyNumberFormat="1" applyFont="1" applyFill="1" applyBorder="1" applyAlignment="1">
      <alignment horizontal="center" vertical="center" wrapText="1"/>
    </xf>
    <xf numFmtId="4" fontId="10" fillId="2" borderId="80" xfId="0" applyNumberFormat="1" applyFont="1" applyFill="1" applyBorder="1" applyAlignment="1">
      <alignment horizontal="center" vertical="center" wrapText="1"/>
    </xf>
    <xf numFmtId="4" fontId="10" fillId="2" borderId="81" xfId="0" applyNumberFormat="1" applyFont="1" applyFill="1" applyBorder="1" applyAlignment="1">
      <alignment horizontal="center" vertical="center" wrapText="1"/>
    </xf>
    <xf numFmtId="4" fontId="10" fillId="2" borderId="82" xfId="0" applyNumberFormat="1" applyFont="1" applyFill="1" applyBorder="1" applyAlignment="1">
      <alignment horizontal="center" vertical="center" wrapText="1"/>
    </xf>
    <xf numFmtId="4" fontId="15" fillId="2" borderId="44" xfId="0" applyNumberFormat="1" applyFont="1" applyFill="1" applyBorder="1" applyAlignment="1">
      <alignment horizontal="center" vertical="center"/>
    </xf>
    <xf numFmtId="4" fontId="15" fillId="2" borderId="45" xfId="0" applyNumberFormat="1" applyFont="1" applyFill="1" applyBorder="1" applyAlignment="1">
      <alignment horizontal="center" vertical="center"/>
    </xf>
    <xf numFmtId="4" fontId="15" fillId="2" borderId="46" xfId="0" applyNumberFormat="1" applyFont="1" applyFill="1" applyBorder="1" applyAlignment="1">
      <alignment horizontal="center" vertical="center"/>
    </xf>
    <xf numFmtId="4" fontId="15" fillId="2" borderId="47" xfId="0" applyNumberFormat="1" applyFont="1" applyFill="1" applyBorder="1" applyAlignment="1">
      <alignment horizontal="center" vertical="center"/>
    </xf>
    <xf numFmtId="4" fontId="15" fillId="2" borderId="48" xfId="0" applyNumberFormat="1" applyFont="1" applyFill="1" applyBorder="1" applyAlignment="1">
      <alignment horizontal="center" vertical="center"/>
    </xf>
    <xf numFmtId="4" fontId="15" fillId="2" borderId="49" xfId="0" applyNumberFormat="1" applyFont="1" applyFill="1" applyBorder="1" applyAlignment="1">
      <alignment horizontal="center" vertical="center"/>
    </xf>
    <xf numFmtId="4" fontId="15" fillId="0" borderId="0" xfId="0" applyNumberFormat="1" applyFont="1" applyAlignment="1">
      <alignment horizontal="center" vertical="center"/>
    </xf>
    <xf numFmtId="4" fontId="15" fillId="0" borderId="37" xfId="0" applyNumberFormat="1" applyFont="1" applyBorder="1" applyAlignment="1" applyProtection="1">
      <alignment horizontal="center" vertical="center" wrapText="1"/>
      <protection locked="0"/>
    </xf>
    <xf numFmtId="4" fontId="15" fillId="0" borderId="38" xfId="0" applyNumberFormat="1" applyFont="1" applyBorder="1" applyAlignment="1" applyProtection="1">
      <alignment horizontal="center" vertical="center" wrapText="1"/>
      <protection locked="0"/>
    </xf>
    <xf numFmtId="4" fontId="15" fillId="0" borderId="31" xfId="0" applyNumberFormat="1" applyFont="1" applyBorder="1" applyAlignment="1" applyProtection="1">
      <alignment horizontal="center" vertical="center" wrapText="1"/>
      <protection locked="0"/>
    </xf>
    <xf numFmtId="4" fontId="15" fillId="0" borderId="29" xfId="0" applyNumberFormat="1" applyFont="1" applyBorder="1" applyAlignment="1" applyProtection="1">
      <alignment horizontal="center" vertical="center" wrapText="1"/>
      <protection locked="0"/>
    </xf>
    <xf numFmtId="4" fontId="15" fillId="0" borderId="55" xfId="0" applyNumberFormat="1" applyFont="1" applyBorder="1" applyAlignment="1" applyProtection="1">
      <alignment horizontal="center" vertical="center" wrapText="1"/>
      <protection locked="0"/>
    </xf>
    <xf numFmtId="4" fontId="15" fillId="0" borderId="9" xfId="0" applyNumberFormat="1" applyFont="1" applyBorder="1" applyAlignment="1" applyProtection="1">
      <alignment horizontal="center" vertical="center" wrapText="1"/>
      <protection locked="0"/>
    </xf>
    <xf numFmtId="4" fontId="15" fillId="2" borderId="52" xfId="0" applyNumberFormat="1" applyFont="1" applyFill="1" applyBorder="1" applyAlignment="1">
      <alignment horizontal="left" wrapText="1"/>
    </xf>
    <xf numFmtId="4" fontId="10" fillId="0" borderId="6" xfId="0" applyNumberFormat="1" applyFont="1" applyBorder="1" applyAlignment="1" applyProtection="1">
      <alignment horizontal="center" vertical="center" wrapText="1"/>
      <protection locked="0"/>
    </xf>
    <xf numFmtId="4" fontId="10" fillId="0" borderId="22" xfId="0" applyNumberFormat="1" applyFont="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2" borderId="6" xfId="0" applyNumberFormat="1" applyFont="1" applyFill="1" applyBorder="1" applyAlignment="1" applyProtection="1">
      <alignment horizontal="center" vertical="center" wrapText="1"/>
    </xf>
    <xf numFmtId="4" fontId="10" fillId="0" borderId="30" xfId="0" applyNumberFormat="1" applyFont="1" applyBorder="1" applyAlignment="1" applyProtection="1">
      <alignment horizontal="center" vertical="center" wrapText="1"/>
      <protection locked="0"/>
    </xf>
    <xf numFmtId="4" fontId="10" fillId="0" borderId="58" xfId="0" applyNumberFormat="1" applyFont="1" applyBorder="1" applyAlignment="1" applyProtection="1">
      <alignment horizontal="center" vertical="center" wrapText="1"/>
      <protection locked="0"/>
    </xf>
    <xf numFmtId="4" fontId="10" fillId="3" borderId="23" xfId="0" applyNumberFormat="1" applyFont="1" applyFill="1" applyBorder="1" applyAlignment="1" applyProtection="1">
      <alignment horizontal="center" vertical="center" wrapText="1"/>
      <protection locked="0"/>
    </xf>
    <xf numFmtId="4" fontId="10" fillId="3" borderId="24" xfId="0" applyNumberFormat="1" applyFont="1" applyFill="1" applyBorder="1" applyAlignment="1" applyProtection="1">
      <alignment horizontal="center" vertical="center" wrapText="1"/>
      <protection locked="0"/>
    </xf>
    <xf numFmtId="4" fontId="10" fillId="3" borderId="22" xfId="0" applyNumberFormat="1" applyFont="1" applyFill="1" applyBorder="1" applyAlignment="1" applyProtection="1">
      <alignment horizontal="center" vertical="center" wrapText="1"/>
      <protection locked="0"/>
    </xf>
    <xf numFmtId="4" fontId="10" fillId="3" borderId="30" xfId="0" applyNumberFormat="1" applyFont="1" applyFill="1" applyBorder="1" applyAlignment="1" applyProtection="1">
      <alignment horizontal="center" vertical="center" wrapText="1"/>
      <protection locked="0"/>
    </xf>
    <xf numFmtId="4" fontId="20" fillId="2" borderId="32" xfId="0" applyNumberFormat="1" applyFont="1" applyFill="1" applyBorder="1" applyAlignment="1">
      <alignment horizontal="right" wrapText="1"/>
    </xf>
    <xf numFmtId="4" fontId="20" fillId="2" borderId="83" xfId="0" applyNumberFormat="1" applyFont="1" applyFill="1" applyBorder="1" applyAlignment="1">
      <alignment horizontal="right" wrapText="1"/>
    </xf>
    <xf numFmtId="4" fontId="15" fillId="3" borderId="19" xfId="0" applyNumberFormat="1" applyFont="1" applyFill="1" applyBorder="1" applyAlignment="1" applyProtection="1">
      <alignment horizontal="center" vertical="center" wrapText="1"/>
      <protection locked="0"/>
    </xf>
    <xf numFmtId="4" fontId="15" fillId="3" borderId="20" xfId="0" applyNumberFormat="1" applyFont="1" applyFill="1" applyBorder="1" applyAlignment="1" applyProtection="1">
      <alignment horizontal="center" vertical="center" wrapText="1"/>
      <protection locked="0"/>
    </xf>
    <xf numFmtId="4" fontId="15" fillId="3" borderId="21" xfId="0" applyNumberFormat="1" applyFont="1" applyFill="1" applyBorder="1" applyAlignment="1" applyProtection="1">
      <alignment horizontal="center" vertical="center" wrapText="1"/>
      <protection locked="0"/>
    </xf>
    <xf numFmtId="4" fontId="15" fillId="3" borderId="52" xfId="0" applyNumberFormat="1" applyFont="1" applyFill="1" applyBorder="1" applyAlignment="1" applyProtection="1">
      <alignment horizontal="center" vertical="center" wrapText="1"/>
      <protection locked="0"/>
    </xf>
    <xf numFmtId="4" fontId="15" fillId="0" borderId="54" xfId="0" applyNumberFormat="1" applyFont="1" applyBorder="1" applyAlignment="1" applyProtection="1">
      <alignment horizontal="center" vertical="center" wrapText="1"/>
      <protection locked="0"/>
    </xf>
    <xf numFmtId="4" fontId="15" fillId="0" borderId="21" xfId="0" applyNumberFormat="1" applyFont="1" applyBorder="1" applyAlignment="1" applyProtection="1">
      <alignment horizontal="center" vertical="center" wrapText="1"/>
      <protection locked="0"/>
    </xf>
    <xf numFmtId="4" fontId="15" fillId="3" borderId="8" xfId="0" applyNumberFormat="1" applyFont="1" applyFill="1" applyBorder="1" applyAlignment="1" applyProtection="1">
      <alignment horizontal="center" vertical="center" wrapText="1"/>
      <protection locked="0"/>
    </xf>
    <xf numFmtId="4" fontId="20" fillId="2" borderId="6" xfId="0" applyNumberFormat="1" applyFont="1" applyFill="1" applyBorder="1" applyAlignment="1">
      <alignment horizontal="center" vertical="center"/>
    </xf>
    <xf numFmtId="4" fontId="20" fillId="2" borderId="30" xfId="0" applyNumberFormat="1" applyFont="1" applyFill="1" applyBorder="1" applyAlignment="1">
      <alignment horizontal="right" wrapText="1"/>
    </xf>
    <xf numFmtId="4" fontId="10" fillId="3" borderId="6" xfId="0" applyNumberFormat="1" applyFont="1" applyFill="1" applyBorder="1" applyAlignment="1" applyProtection="1">
      <alignment horizontal="center" vertical="center" wrapText="1"/>
      <protection locked="0"/>
    </xf>
    <xf numFmtId="4" fontId="20" fillId="2" borderId="7" xfId="0" applyNumberFormat="1" applyFont="1" applyFill="1" applyBorder="1" applyAlignment="1">
      <alignment horizontal="center" vertical="center"/>
    </xf>
    <xf numFmtId="4" fontId="10" fillId="3" borderId="25" xfId="0" applyNumberFormat="1" applyFont="1" applyFill="1" applyBorder="1" applyAlignment="1" applyProtection="1">
      <alignment horizontal="center" vertical="center" wrapText="1"/>
      <protection locked="0"/>
    </xf>
    <xf numFmtId="4" fontId="10" fillId="3" borderId="26" xfId="0" applyNumberFormat="1" applyFont="1" applyFill="1" applyBorder="1" applyAlignment="1" applyProtection="1">
      <alignment horizontal="center" vertical="center" wrapText="1"/>
      <protection locked="0"/>
    </xf>
    <xf numFmtId="4" fontId="10" fillId="3" borderId="27" xfId="0" applyNumberFormat="1" applyFont="1" applyFill="1" applyBorder="1" applyAlignment="1" applyProtection="1">
      <alignment horizontal="center" vertical="center" wrapText="1"/>
      <protection locked="0"/>
    </xf>
    <xf numFmtId="4" fontId="10" fillId="3" borderId="32" xfId="0" applyNumberFormat="1" applyFont="1" applyFill="1" applyBorder="1" applyAlignment="1" applyProtection="1">
      <alignment horizontal="center" vertical="center" wrapText="1"/>
      <protection locked="0"/>
    </xf>
    <xf numFmtId="4" fontId="10" fillId="0" borderId="62" xfId="0" applyNumberFormat="1" applyFont="1" applyBorder="1" applyAlignment="1" applyProtection="1">
      <alignment horizontal="center" vertical="center" wrapText="1"/>
      <protection locked="0"/>
    </xf>
    <xf numFmtId="4" fontId="10" fillId="0" borderId="27" xfId="0" applyNumberFormat="1" applyFont="1" applyBorder="1" applyAlignment="1" applyProtection="1">
      <alignment horizontal="center" vertical="center" wrapText="1"/>
      <protection locked="0"/>
    </xf>
    <xf numFmtId="4" fontId="10" fillId="3" borderId="7" xfId="0" applyNumberFormat="1" applyFont="1" applyFill="1" applyBorder="1" applyAlignment="1" applyProtection="1">
      <alignment horizontal="center" vertical="center" wrapText="1"/>
      <protection locked="0"/>
    </xf>
    <xf numFmtId="4" fontId="20" fillId="0" borderId="22" xfId="0" applyNumberFormat="1" applyFont="1" applyBorder="1" applyAlignment="1" applyProtection="1">
      <alignment horizontal="center" vertical="center" wrapText="1"/>
      <protection locked="0"/>
    </xf>
    <xf numFmtId="4" fontId="20" fillId="0" borderId="23" xfId="0" applyNumberFormat="1" applyFont="1" applyBorder="1" applyAlignment="1" applyProtection="1">
      <alignment horizontal="center" vertical="center" wrapText="1"/>
      <protection locked="0"/>
    </xf>
    <xf numFmtId="4" fontId="20" fillId="0" borderId="24" xfId="0" applyNumberFormat="1" applyFont="1" applyBorder="1" applyAlignment="1" applyProtection="1">
      <alignment horizontal="center" vertical="center" wrapText="1"/>
      <protection locked="0"/>
    </xf>
    <xf numFmtId="4" fontId="20" fillId="0" borderId="30" xfId="0" applyNumberFormat="1" applyFont="1" applyBorder="1" applyAlignment="1" applyProtection="1">
      <alignment horizontal="center" vertical="center" wrapText="1"/>
      <protection locked="0"/>
    </xf>
    <xf numFmtId="4" fontId="20" fillId="0" borderId="58" xfId="0" applyNumberFormat="1" applyFont="1" applyBorder="1" applyAlignment="1" applyProtection="1">
      <alignment horizontal="center" vertical="center" wrapText="1"/>
      <protection locked="0"/>
    </xf>
    <xf numFmtId="4" fontId="20" fillId="0" borderId="6" xfId="0" applyNumberFormat="1" applyFont="1" applyBorder="1" applyAlignment="1" applyProtection="1">
      <alignment horizontal="center" vertical="center" wrapText="1"/>
      <protection locked="0"/>
    </xf>
    <xf numFmtId="4" fontId="20" fillId="0" borderId="25" xfId="0" applyNumberFormat="1" applyFont="1" applyBorder="1" applyAlignment="1" applyProtection="1">
      <alignment horizontal="center" vertical="center" wrapText="1"/>
      <protection locked="0"/>
    </xf>
    <xf numFmtId="4" fontId="20" fillId="0" borderId="26" xfId="0" applyNumberFormat="1" applyFont="1" applyBorder="1" applyAlignment="1" applyProtection="1">
      <alignment horizontal="center" vertical="center" wrapText="1"/>
      <protection locked="0"/>
    </xf>
    <xf numFmtId="4" fontId="20" fillId="0" borderId="27" xfId="0" applyNumberFormat="1" applyFont="1" applyBorder="1" applyAlignment="1" applyProtection="1">
      <alignment horizontal="center" vertical="center" wrapText="1"/>
      <protection locked="0"/>
    </xf>
    <xf numFmtId="4" fontId="20" fillId="0" borderId="32" xfId="0" applyNumberFormat="1" applyFont="1" applyBorder="1" applyAlignment="1" applyProtection="1">
      <alignment horizontal="center" vertical="center" wrapText="1"/>
      <protection locked="0"/>
    </xf>
    <xf numFmtId="4" fontId="20" fillId="0" borderId="62" xfId="0" applyNumberFormat="1" applyFont="1" applyBorder="1" applyAlignment="1" applyProtection="1">
      <alignment horizontal="center" vertical="center" wrapText="1"/>
      <protection locked="0"/>
    </xf>
    <xf numFmtId="4" fontId="20" fillId="0" borderId="7" xfId="0" applyNumberFormat="1" applyFont="1" applyBorder="1" applyAlignment="1" applyProtection="1">
      <alignment horizontal="center" vertical="center" wrapText="1"/>
      <protection locked="0"/>
    </xf>
    <xf numFmtId="4" fontId="20" fillId="3" borderId="58" xfId="0" applyNumberFormat="1" applyFont="1" applyFill="1" applyBorder="1" applyAlignment="1" applyProtection="1">
      <alignment horizontal="center" vertical="center" wrapText="1"/>
      <protection locked="0"/>
    </xf>
    <xf numFmtId="4" fontId="20" fillId="3" borderId="24" xfId="0" applyNumberFormat="1" applyFont="1" applyFill="1" applyBorder="1" applyAlignment="1" applyProtection="1">
      <alignment horizontal="center" vertical="center" wrapText="1"/>
      <protection locked="0"/>
    </xf>
    <xf numFmtId="4" fontId="20" fillId="2" borderId="10" xfId="0" applyNumberFormat="1" applyFont="1" applyFill="1" applyBorder="1" applyAlignment="1">
      <alignment horizontal="center" vertical="center"/>
    </xf>
    <xf numFmtId="4" fontId="20" fillId="2" borderId="33" xfId="0" applyNumberFormat="1" applyFont="1" applyFill="1" applyBorder="1" applyAlignment="1">
      <alignment horizontal="right" wrapText="1"/>
    </xf>
    <xf numFmtId="4" fontId="20" fillId="2" borderId="33" xfId="0" applyNumberFormat="1" applyFont="1" applyFill="1" applyBorder="1" applyAlignment="1">
      <alignment horizontal="center" vertical="center" wrapText="1"/>
    </xf>
    <xf numFmtId="4" fontId="20" fillId="2" borderId="10" xfId="0" applyNumberFormat="1" applyFont="1" applyFill="1" applyBorder="1" applyAlignment="1">
      <alignment horizontal="center" vertical="center" wrapText="1"/>
    </xf>
    <xf numFmtId="4" fontId="20" fillId="0" borderId="39" xfId="0" applyNumberFormat="1" applyFont="1" applyBorder="1" applyAlignment="1" applyProtection="1">
      <alignment horizontal="center" vertical="center" wrapText="1"/>
      <protection locked="0"/>
    </xf>
    <xf numFmtId="4" fontId="20" fillId="0" borderId="34" xfId="0" applyNumberFormat="1" applyFont="1" applyBorder="1" applyAlignment="1" applyProtection="1">
      <alignment horizontal="center" vertical="center" wrapText="1"/>
      <protection locked="0"/>
    </xf>
    <xf numFmtId="4" fontId="20" fillId="0" borderId="35" xfId="0" applyNumberFormat="1" applyFont="1" applyBorder="1" applyAlignment="1" applyProtection="1">
      <alignment horizontal="center" vertical="center" wrapText="1"/>
      <protection locked="0"/>
    </xf>
    <xf numFmtId="4" fontId="20" fillId="0" borderId="33" xfId="0" applyNumberFormat="1" applyFont="1" applyBorder="1" applyAlignment="1" applyProtection="1">
      <alignment horizontal="center" vertical="center" wrapText="1"/>
      <protection locked="0"/>
    </xf>
    <xf numFmtId="4" fontId="20" fillId="3" borderId="84" xfId="0" applyNumberFormat="1" applyFont="1" applyFill="1" applyBorder="1" applyAlignment="1" applyProtection="1">
      <alignment horizontal="center" vertical="center" wrapText="1"/>
      <protection locked="0"/>
    </xf>
    <xf numFmtId="4" fontId="20" fillId="3" borderId="35" xfId="0" applyNumberFormat="1" applyFont="1" applyFill="1" applyBorder="1" applyAlignment="1" applyProtection="1">
      <alignment horizontal="center" vertical="center" wrapText="1"/>
      <protection locked="0"/>
    </xf>
    <xf numFmtId="4" fontId="20" fillId="0" borderId="10"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xf>
    <xf numFmtId="4" fontId="15" fillId="2" borderId="32" xfId="0" applyNumberFormat="1" applyFont="1" applyFill="1" applyBorder="1" applyAlignment="1">
      <alignment horizontal="left" wrapText="1"/>
    </xf>
    <xf numFmtId="4" fontId="15" fillId="2" borderId="32" xfId="0" applyNumberFormat="1"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4" fontId="15" fillId="0" borderId="25" xfId="0" applyNumberFormat="1" applyFont="1" applyBorder="1" applyAlignment="1" applyProtection="1">
      <alignment horizontal="center" vertical="center" wrapText="1"/>
      <protection locked="0"/>
    </xf>
    <xf numFmtId="4" fontId="15" fillId="0" borderId="26" xfId="0" applyNumberFormat="1" applyFont="1" applyBorder="1" applyAlignment="1" applyProtection="1">
      <alignment horizontal="center" vertical="center" wrapText="1"/>
      <protection locked="0"/>
    </xf>
    <xf numFmtId="4" fontId="15" fillId="0" borderId="27" xfId="0" applyNumberFormat="1" applyFont="1" applyBorder="1" applyAlignment="1" applyProtection="1">
      <alignment horizontal="center" vertical="center" wrapText="1"/>
      <protection locked="0"/>
    </xf>
    <xf numFmtId="4" fontId="15" fillId="0" borderId="32" xfId="0" applyNumberFormat="1" applyFont="1" applyBorder="1" applyAlignment="1" applyProtection="1">
      <alignment horizontal="center" vertical="center" wrapText="1"/>
      <protection locked="0"/>
    </xf>
    <xf numFmtId="4" fontId="15" fillId="3" borderId="62" xfId="0" applyNumberFormat="1" applyFont="1" applyFill="1" applyBorder="1" applyAlignment="1" applyProtection="1">
      <alignment horizontal="center" vertical="center" wrapText="1"/>
      <protection locked="0"/>
    </xf>
    <xf numFmtId="4" fontId="15" fillId="3" borderId="27" xfId="0" applyNumberFormat="1" applyFont="1" applyFill="1" applyBorder="1" applyAlignment="1" applyProtection="1">
      <alignment horizontal="center" vertical="center" wrapText="1"/>
      <protection locked="0"/>
    </xf>
    <xf numFmtId="4" fontId="15" fillId="0" borderId="7" xfId="0" applyNumberFormat="1" applyFont="1" applyBorder="1" applyAlignment="1" applyProtection="1">
      <alignment horizontal="center" vertical="center" wrapText="1"/>
      <protection locked="0"/>
    </xf>
    <xf numFmtId="0" fontId="5" fillId="0" borderId="0" xfId="0" applyFont="1" applyAlignment="1">
      <alignment wrapText="1"/>
    </xf>
    <xf numFmtId="4" fontId="10" fillId="2" borderId="9" xfId="0" applyNumberFormat="1" applyFont="1" applyFill="1" applyBorder="1" applyAlignment="1">
      <alignment horizontal="center" vertical="center"/>
    </xf>
    <xf numFmtId="4" fontId="10" fillId="2" borderId="29" xfId="0" applyNumberFormat="1" applyFont="1" applyFill="1" applyBorder="1" applyAlignment="1">
      <alignment horizontal="right" vertical="center" wrapText="1"/>
    </xf>
    <xf numFmtId="4" fontId="10" fillId="2" borderId="29" xfId="0" applyNumberFormat="1" applyFont="1" applyFill="1" applyBorder="1" applyAlignment="1">
      <alignment horizontal="center" vertical="center" wrapText="1"/>
    </xf>
    <xf numFmtId="4" fontId="10" fillId="2" borderId="9" xfId="0" applyNumberFormat="1" applyFont="1" applyFill="1" applyBorder="1" applyAlignment="1">
      <alignment horizontal="center" vertical="center" wrapText="1"/>
    </xf>
    <xf numFmtId="4" fontId="10" fillId="0" borderId="37" xfId="0" applyNumberFormat="1" applyFont="1" applyBorder="1" applyAlignment="1" applyProtection="1">
      <alignment horizontal="center" vertical="center" wrapText="1"/>
      <protection locked="0"/>
    </xf>
    <xf numFmtId="4" fontId="10" fillId="0" borderId="38" xfId="0" applyNumberFormat="1" applyFont="1" applyBorder="1" applyAlignment="1" applyProtection="1">
      <alignment horizontal="center" vertical="center" wrapText="1"/>
      <protection locked="0"/>
    </xf>
    <xf numFmtId="4" fontId="10" fillId="0" borderId="31"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10" fillId="3" borderId="55" xfId="0" applyNumberFormat="1" applyFont="1" applyFill="1" applyBorder="1" applyAlignment="1" applyProtection="1">
      <alignment horizontal="center" vertical="center" wrapText="1"/>
      <protection locked="0"/>
    </xf>
    <xf numFmtId="4" fontId="10" fillId="3" borderId="31" xfId="0" applyNumberFormat="1" applyFont="1" applyFill="1" applyBorder="1" applyAlignment="1" applyProtection="1">
      <alignment horizontal="center" vertical="center" wrapText="1"/>
      <protection locked="0"/>
    </xf>
    <xf numFmtId="4" fontId="10" fillId="0" borderId="9" xfId="0" applyNumberFormat="1" applyFont="1" applyBorder="1" applyAlignment="1" applyProtection="1">
      <alignment horizontal="center" vertical="center" wrapText="1"/>
      <protection locked="0"/>
    </xf>
    <xf numFmtId="4" fontId="10" fillId="2" borderId="6" xfId="0" applyNumberFormat="1" applyFont="1" applyFill="1" applyBorder="1" applyAlignment="1">
      <alignment horizontal="center" vertical="center"/>
    </xf>
    <xf numFmtId="4" fontId="10" fillId="2" borderId="30" xfId="0" applyNumberFormat="1" applyFont="1" applyFill="1" applyBorder="1" applyAlignment="1">
      <alignment horizontal="right" wrapText="1"/>
    </xf>
    <xf numFmtId="4" fontId="10" fillId="2" borderId="7" xfId="0" applyNumberFormat="1" applyFont="1" applyFill="1" applyBorder="1" applyAlignment="1">
      <alignment horizontal="center" vertical="center"/>
    </xf>
    <xf numFmtId="4" fontId="10" fillId="2" borderId="32" xfId="0" applyNumberFormat="1" applyFont="1" applyFill="1" applyBorder="1" applyAlignment="1">
      <alignment horizontal="right" wrapText="1"/>
    </xf>
    <xf numFmtId="4" fontId="10" fillId="0" borderId="25" xfId="0" applyNumberFormat="1" applyFont="1" applyBorder="1" applyAlignment="1" applyProtection="1">
      <alignment horizontal="center" vertical="center" wrapText="1"/>
      <protection locked="0"/>
    </xf>
    <xf numFmtId="4" fontId="10" fillId="0" borderId="26" xfId="0" applyNumberFormat="1" applyFont="1" applyBorder="1" applyAlignment="1" applyProtection="1">
      <alignment horizontal="center" vertical="center" wrapText="1"/>
      <protection locked="0"/>
    </xf>
    <xf numFmtId="4" fontId="10" fillId="0" borderId="32" xfId="0" applyNumberFormat="1" applyFont="1" applyBorder="1" applyAlignment="1" applyProtection="1">
      <alignment horizontal="center" vertical="center" wrapText="1"/>
      <protection locked="0"/>
    </xf>
    <xf numFmtId="4" fontId="10" fillId="3" borderId="62" xfId="0" applyNumberFormat="1" applyFont="1" applyFill="1" applyBorder="1" applyAlignment="1" applyProtection="1">
      <alignment horizontal="center" vertical="center" wrapText="1"/>
      <protection locked="0"/>
    </xf>
    <xf numFmtId="4" fontId="10" fillId="0" borderId="7" xfId="0" applyNumberFormat="1" applyFont="1" applyBorder="1" applyAlignment="1" applyProtection="1">
      <alignment horizontal="center" vertical="center" wrapText="1"/>
      <protection locked="0"/>
    </xf>
    <xf numFmtId="165" fontId="15" fillId="2" borderId="44" xfId="0" applyNumberFormat="1" applyFont="1" applyFill="1" applyBorder="1" applyAlignment="1">
      <alignment horizontal="center" vertical="center"/>
    </xf>
    <xf numFmtId="165" fontId="15" fillId="0" borderId="85" xfId="0" applyNumberFormat="1" applyFont="1" applyBorder="1" applyAlignment="1">
      <alignment horizontal="center" vertical="center" wrapText="1"/>
    </xf>
    <xf numFmtId="165" fontId="15" fillId="0" borderId="0" xfId="0" applyNumberFormat="1" applyFont="1" applyAlignment="1">
      <alignment horizontal="center" vertical="center" wrapText="1"/>
    </xf>
    <xf numFmtId="4" fontId="15" fillId="2" borderId="56" xfId="0" applyNumberFormat="1" applyFont="1" applyFill="1" applyBorder="1" applyAlignment="1">
      <alignment horizontal="left" vertical="center" wrapText="1"/>
    </xf>
    <xf numFmtId="165" fontId="15" fillId="2" borderId="30" xfId="0" applyNumberFormat="1" applyFont="1" applyFill="1" applyBorder="1" applyAlignment="1">
      <alignment horizontal="center" vertical="center" wrapText="1"/>
    </xf>
    <xf numFmtId="4" fontId="15" fillId="2" borderId="6" xfId="0" applyNumberFormat="1" applyFont="1" applyFill="1" applyBorder="1" applyAlignment="1">
      <alignment horizontal="center" vertical="center" wrapText="1"/>
    </xf>
    <xf numFmtId="4" fontId="15" fillId="2" borderId="22" xfId="0" applyNumberFormat="1" applyFont="1" applyFill="1" applyBorder="1" applyAlignment="1">
      <alignment horizontal="center" vertical="center" wrapText="1"/>
    </xf>
    <xf numFmtId="4" fontId="15" fillId="2" borderId="23" xfId="0" applyNumberFormat="1" applyFont="1" applyFill="1" applyBorder="1" applyAlignment="1">
      <alignment horizontal="center" vertical="center" wrapText="1"/>
    </xf>
    <xf numFmtId="4" fontId="15" fillId="2" borderId="24" xfId="0" applyNumberFormat="1" applyFont="1" applyFill="1" applyBorder="1" applyAlignment="1">
      <alignment horizontal="center" vertical="center" wrapText="1"/>
    </xf>
    <xf numFmtId="4" fontId="15" fillId="2" borderId="30" xfId="0" applyNumberFormat="1" applyFont="1" applyFill="1" applyBorder="1" applyAlignment="1">
      <alignment horizontal="center" vertical="center" wrapText="1"/>
    </xf>
    <xf numFmtId="4" fontId="15" fillId="2" borderId="58" xfId="0" applyNumberFormat="1" applyFont="1" applyFill="1" applyBorder="1" applyAlignment="1">
      <alignment horizontal="center" vertical="center" wrapText="1"/>
    </xf>
    <xf numFmtId="165" fontId="10" fillId="0" borderId="30" xfId="0" applyNumberFormat="1" applyFont="1" applyBorder="1" applyAlignment="1" applyProtection="1">
      <alignment horizontal="center" vertical="center" wrapText="1"/>
      <protection locked="0"/>
    </xf>
    <xf numFmtId="165" fontId="10" fillId="0" borderId="85" xfId="0" applyNumberFormat="1" applyFont="1" applyBorder="1" applyAlignment="1">
      <alignment horizontal="center" vertical="center" wrapText="1"/>
    </xf>
    <xf numFmtId="165" fontId="10" fillId="0" borderId="0" xfId="0" applyNumberFormat="1" applyFont="1" applyAlignment="1">
      <alignment horizontal="center" vertical="center" wrapText="1"/>
    </xf>
    <xf numFmtId="165" fontId="15" fillId="2" borderId="52" xfId="0" applyNumberFormat="1" applyFont="1" applyFill="1" applyBorder="1" applyAlignment="1">
      <alignment horizontal="center" vertical="center" wrapText="1"/>
    </xf>
    <xf numFmtId="165" fontId="15" fillId="3" borderId="52" xfId="0" applyNumberFormat="1" applyFont="1" applyFill="1" applyBorder="1" applyAlignment="1" applyProtection="1">
      <alignment horizontal="center" vertical="center" wrapText="1"/>
      <protection locked="0"/>
    </xf>
    <xf numFmtId="165" fontId="15" fillId="3" borderId="85" xfId="0" applyNumberFormat="1" applyFont="1" applyFill="1" applyBorder="1" applyAlignment="1">
      <alignment horizontal="center" vertical="center" wrapText="1"/>
    </xf>
    <xf numFmtId="165" fontId="10" fillId="3" borderId="85" xfId="0" applyNumberFormat="1" applyFont="1" applyFill="1" applyBorder="1" applyAlignment="1">
      <alignment horizontal="center" vertical="center" wrapText="1"/>
    </xf>
    <xf numFmtId="165" fontId="10" fillId="0" borderId="32" xfId="0" applyNumberFormat="1" applyFont="1" applyBorder="1" applyAlignment="1" applyProtection="1">
      <alignment horizontal="center" vertical="center" wrapText="1"/>
      <protection locked="0"/>
    </xf>
    <xf numFmtId="165" fontId="10" fillId="3" borderId="30" xfId="0" applyNumberFormat="1" applyFont="1" applyFill="1" applyBorder="1" applyAlignment="1" applyProtection="1">
      <alignment horizontal="center" vertical="center" wrapText="1"/>
      <protection locked="0"/>
    </xf>
    <xf numFmtId="165" fontId="10" fillId="3" borderId="32" xfId="0" applyNumberFormat="1" applyFont="1" applyFill="1" applyBorder="1" applyAlignment="1" applyProtection="1">
      <alignment horizontal="center" vertical="center" wrapText="1"/>
      <protection locked="0"/>
    </xf>
    <xf numFmtId="165" fontId="10" fillId="0" borderId="33" xfId="0" applyNumberFormat="1" applyFont="1" applyBorder="1" applyAlignment="1" applyProtection="1">
      <alignment horizontal="center" vertical="center" wrapText="1"/>
      <protection locked="0"/>
    </xf>
    <xf numFmtId="4" fontId="10" fillId="2" borderId="10" xfId="0" applyNumberFormat="1" applyFont="1" applyFill="1" applyBorder="1" applyAlignment="1">
      <alignment horizontal="center" vertical="center" wrapText="1"/>
    </xf>
    <xf numFmtId="4" fontId="10" fillId="2" borderId="39" xfId="0" applyNumberFormat="1" applyFont="1" applyFill="1" applyBorder="1" applyAlignment="1">
      <alignment horizontal="center" vertical="center" wrapText="1"/>
    </xf>
    <xf numFmtId="4" fontId="10" fillId="2" borderId="34" xfId="0" applyNumberFormat="1" applyFont="1" applyFill="1" applyBorder="1" applyAlignment="1">
      <alignment horizontal="center" vertical="center" wrapText="1"/>
    </xf>
    <xf numFmtId="4" fontId="10" fillId="2" borderId="35" xfId="0" applyNumberFormat="1" applyFont="1" applyFill="1" applyBorder="1" applyAlignment="1">
      <alignment horizontal="center" vertical="center" wrapText="1"/>
    </xf>
    <xf numFmtId="4" fontId="10" fillId="2" borderId="33" xfId="0" applyNumberFormat="1" applyFont="1" applyFill="1" applyBorder="1" applyAlignment="1">
      <alignment horizontal="center" vertical="center" wrapText="1"/>
    </xf>
    <xf numFmtId="4" fontId="10" fillId="2" borderId="84" xfId="0" applyNumberFormat="1" applyFont="1" applyFill="1" applyBorder="1" applyAlignment="1">
      <alignment horizontal="center" vertical="center" wrapText="1"/>
    </xf>
    <xf numFmtId="165" fontId="15" fillId="0" borderId="32" xfId="0" applyNumberFormat="1" applyFont="1" applyBorder="1" applyAlignment="1" applyProtection="1">
      <alignment horizontal="center" vertical="center" wrapText="1"/>
      <protection locked="0"/>
    </xf>
    <xf numFmtId="4" fontId="15" fillId="2" borderId="25" xfId="0" applyNumberFormat="1" applyFont="1" applyFill="1" applyBorder="1" applyAlignment="1">
      <alignment horizontal="center" vertical="center" wrapText="1"/>
    </xf>
    <xf numFmtId="4" fontId="15" fillId="2" borderId="26" xfId="0" applyNumberFormat="1" applyFont="1" applyFill="1" applyBorder="1" applyAlignment="1">
      <alignment horizontal="center" vertical="center" wrapText="1"/>
    </xf>
    <xf numFmtId="4" fontId="15" fillId="2" borderId="27" xfId="0" applyNumberFormat="1" applyFont="1" applyFill="1" applyBorder="1" applyAlignment="1">
      <alignment horizontal="center" vertical="center" wrapText="1"/>
    </xf>
    <xf numFmtId="4" fontId="15" fillId="2" borderId="62" xfId="0" applyNumberFormat="1" applyFont="1" applyFill="1" applyBorder="1" applyAlignment="1">
      <alignment horizontal="center" vertical="center" wrapText="1"/>
    </xf>
    <xf numFmtId="4" fontId="20" fillId="2" borderId="29" xfId="0" applyNumberFormat="1" applyFont="1" applyFill="1" applyBorder="1" applyAlignment="1">
      <alignment horizontal="right" vertical="center" wrapText="1"/>
    </xf>
    <xf numFmtId="165" fontId="10" fillId="0" borderId="29" xfId="0" applyNumberFormat="1" applyFont="1" applyBorder="1" applyAlignment="1" applyProtection="1">
      <alignment horizontal="center" vertical="center" wrapText="1"/>
      <protection locked="0"/>
    </xf>
    <xf numFmtId="4" fontId="10" fillId="2" borderId="37" xfId="0" applyNumberFormat="1" applyFont="1" applyFill="1" applyBorder="1" applyAlignment="1">
      <alignment horizontal="center" vertical="center" wrapText="1"/>
    </xf>
    <xf numFmtId="4" fontId="10" fillId="2" borderId="38"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wrapText="1"/>
    </xf>
    <xf numFmtId="4" fontId="10" fillId="2" borderId="55" xfId="0" applyNumberFormat="1" applyFont="1" applyFill="1" applyBorder="1" applyAlignment="1">
      <alignment horizontal="center" vertical="center" wrapText="1"/>
    </xf>
    <xf numFmtId="4" fontId="20" fillId="2" borderId="32" xfId="0" applyNumberFormat="1" applyFont="1" applyFill="1" applyBorder="1" applyAlignment="1">
      <alignment horizontal="right" vertical="center" wrapText="1"/>
    </xf>
    <xf numFmtId="4" fontId="15" fillId="2" borderId="86" xfId="0" applyNumberFormat="1" applyFont="1" applyFill="1" applyBorder="1" applyAlignment="1">
      <alignment horizontal="center" vertical="center" wrapText="1"/>
    </xf>
    <xf numFmtId="4" fontId="15" fillId="2" borderId="87" xfId="0" applyNumberFormat="1" applyFont="1" applyFill="1" applyBorder="1" applyAlignment="1">
      <alignment horizontal="center" vertical="center" wrapText="1"/>
    </xf>
    <xf numFmtId="4" fontId="20" fillId="2" borderId="16" xfId="0" applyNumberFormat="1" applyFont="1" applyFill="1" applyBorder="1" applyAlignment="1">
      <alignment horizontal="center" vertical="center" wrapText="1"/>
    </xf>
    <xf numFmtId="4" fontId="20" fillId="2" borderId="17" xfId="0" applyNumberFormat="1" applyFont="1" applyFill="1" applyBorder="1" applyAlignment="1">
      <alignment horizontal="center" vertical="center" wrapText="1"/>
    </xf>
    <xf numFmtId="4" fontId="20" fillId="2" borderId="18" xfId="0" applyNumberFormat="1" applyFont="1" applyFill="1" applyBorder="1" applyAlignment="1">
      <alignment horizontal="center" vertical="center" wrapText="1"/>
    </xf>
    <xf numFmtId="4" fontId="15" fillId="2" borderId="88" xfId="0" applyNumberFormat="1" applyFont="1" applyFill="1" applyBorder="1" applyAlignment="1">
      <alignment horizontal="center" vertical="center" wrapText="1"/>
    </xf>
    <xf numFmtId="4" fontId="20" fillId="2" borderId="89" xfId="0" applyNumberFormat="1" applyFont="1" applyFill="1" applyBorder="1" applyAlignment="1">
      <alignment horizontal="center" vertical="center" wrapText="1"/>
    </xf>
    <xf numFmtId="4" fontId="20" fillId="2" borderId="17" xfId="0" applyNumberFormat="1" applyFont="1" applyFill="1" applyBorder="1" applyAlignment="1" applyProtection="1">
      <alignment horizontal="center" vertical="center" wrapText="1"/>
      <protection hidden="1"/>
    </xf>
    <xf numFmtId="4" fontId="20" fillId="2" borderId="18" xfId="0" applyNumberFormat="1" applyFont="1" applyFill="1" applyBorder="1" applyAlignment="1" applyProtection="1">
      <alignment horizontal="center" vertical="center" wrapText="1"/>
      <protection hidden="1"/>
    </xf>
    <xf numFmtId="4" fontId="7" fillId="2" borderId="88"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0" fontId="10" fillId="2" borderId="29" xfId="0" applyFont="1" applyFill="1" applyBorder="1" applyAlignment="1">
      <alignment horizontal="left" vertical="center" wrapText="1"/>
    </xf>
    <xf numFmtId="2" fontId="15" fillId="2" borderId="90"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2" fontId="15" fillId="2" borderId="91" xfId="0" applyNumberFormat="1" applyFont="1" applyFill="1" applyBorder="1" applyAlignment="1">
      <alignment horizontal="center" vertical="center" wrapText="1"/>
    </xf>
    <xf numFmtId="2" fontId="15" fillId="2" borderId="92" xfId="0" applyNumberFormat="1" applyFont="1" applyFill="1" applyBorder="1" applyAlignment="1">
      <alignment horizontal="center" vertical="center" wrapText="1"/>
    </xf>
    <xf numFmtId="2" fontId="15" fillId="2" borderId="93" xfId="0" applyNumberFormat="1" applyFont="1" applyFill="1" applyBorder="1" applyAlignment="1">
      <alignment horizontal="center" vertical="center" wrapText="1"/>
    </xf>
    <xf numFmtId="2" fontId="15" fillId="2" borderId="94" xfId="0" applyNumberFormat="1" applyFont="1" applyFill="1" applyBorder="1" applyAlignment="1">
      <alignment horizontal="center" vertical="center" wrapText="1"/>
    </xf>
    <xf numFmtId="2" fontId="15" fillId="2" borderId="21" xfId="0" applyNumberFormat="1" applyFont="1" applyFill="1" applyBorder="1" applyAlignment="1">
      <alignment horizontal="center" vertical="center" wrapText="1"/>
    </xf>
    <xf numFmtId="2" fontId="15" fillId="2" borderId="53" xfId="0" applyNumberFormat="1" applyFont="1" applyFill="1" applyBorder="1" applyAlignment="1">
      <alignment horizontal="center" vertical="center" wrapText="1"/>
    </xf>
    <xf numFmtId="2" fontId="10" fillId="2" borderId="95" xfId="0" applyNumberFormat="1" applyFont="1" applyFill="1" applyBorder="1" applyAlignment="1">
      <alignment horizontal="center" vertical="center" wrapText="1"/>
    </xf>
    <xf numFmtId="2" fontId="10" fillId="2" borderId="6" xfId="0" applyNumberFormat="1" applyFont="1" applyFill="1" applyBorder="1" applyAlignment="1">
      <alignment horizontal="center" vertical="center" wrapText="1"/>
    </xf>
    <xf numFmtId="2" fontId="10" fillId="0" borderId="96" xfId="0" applyNumberFormat="1" applyFont="1" applyBorder="1" applyAlignment="1" applyProtection="1">
      <alignment horizontal="center" vertical="center" wrapText="1"/>
      <protection locked="0"/>
    </xf>
    <xf numFmtId="2" fontId="10" fillId="0" borderId="97" xfId="0" applyNumberFormat="1" applyFont="1" applyBorder="1" applyAlignment="1" applyProtection="1">
      <alignment horizontal="center" vertical="center" wrapText="1"/>
      <protection locked="0"/>
    </xf>
    <xf numFmtId="2" fontId="10" fillId="0" borderId="9" xfId="0" applyNumberFormat="1" applyFont="1" applyBorder="1" applyAlignment="1" applyProtection="1">
      <alignment horizontal="center" vertical="center" wrapText="1"/>
      <protection locked="0"/>
    </xf>
    <xf numFmtId="2" fontId="10" fillId="2" borderId="57" xfId="0" applyNumberFormat="1" applyFont="1" applyFill="1" applyBorder="1" applyAlignment="1">
      <alignment horizontal="center" vertical="center" wrapText="1"/>
    </xf>
    <xf numFmtId="2" fontId="10" fillId="3" borderId="98" xfId="0" applyNumberFormat="1" applyFont="1" applyFill="1" applyBorder="1" applyAlignment="1" applyProtection="1">
      <alignment horizontal="center" vertical="center" wrapText="1"/>
      <protection locked="0"/>
    </xf>
    <xf numFmtId="2" fontId="10" fillId="3" borderId="31" xfId="0" applyNumberFormat="1" applyFont="1" applyFill="1" applyBorder="1" applyAlignment="1" applyProtection="1">
      <alignment horizontal="center" vertical="center" wrapText="1"/>
      <protection locked="0"/>
    </xf>
    <xf numFmtId="2" fontId="10" fillId="0" borderId="51" xfId="0" applyNumberFormat="1" applyFont="1" applyBorder="1" applyAlignment="1" applyProtection="1">
      <alignment horizontal="center" vertical="center" wrapText="1"/>
      <protection locked="0"/>
    </xf>
    <xf numFmtId="0" fontId="10" fillId="2" borderId="85" xfId="0" applyFont="1" applyFill="1" applyBorder="1" applyAlignment="1">
      <alignment horizontal="center" vertical="center"/>
    </xf>
    <xf numFmtId="2" fontId="10" fillId="2" borderId="99" xfId="0" applyNumberFormat="1" applyFont="1" applyFill="1" applyBorder="1" applyAlignment="1">
      <alignment horizontal="center" vertical="center" wrapText="1"/>
    </xf>
    <xf numFmtId="2" fontId="10" fillId="2" borderId="7" xfId="0" applyNumberFormat="1" applyFont="1" applyFill="1" applyBorder="1" applyAlignment="1">
      <alignment horizontal="center" vertical="center" wrapText="1"/>
    </xf>
    <xf numFmtId="2" fontId="10" fillId="0" borderId="100" xfId="0" applyNumberFormat="1" applyFont="1" applyBorder="1" applyAlignment="1" applyProtection="1">
      <alignment horizontal="center" vertical="center" wrapText="1"/>
      <protection locked="0"/>
    </xf>
    <xf numFmtId="2" fontId="10" fillId="0" borderId="101" xfId="0" applyNumberFormat="1" applyFont="1" applyBorder="1" applyAlignment="1" applyProtection="1">
      <alignment horizontal="center" vertical="center" wrapText="1"/>
      <protection locked="0"/>
    </xf>
    <xf numFmtId="2" fontId="10" fillId="0" borderId="59" xfId="0" applyNumberFormat="1" applyFont="1" applyBorder="1" applyAlignment="1" applyProtection="1">
      <alignment horizontal="center" vertical="center" wrapText="1"/>
      <protection locked="0"/>
    </xf>
    <xf numFmtId="2" fontId="10" fillId="3" borderId="102" xfId="0" applyNumberFormat="1" applyFont="1" applyFill="1" applyBorder="1" applyAlignment="1" applyProtection="1">
      <alignment horizontal="center" vertical="center" wrapText="1"/>
      <protection locked="0"/>
    </xf>
    <xf numFmtId="2" fontId="10" fillId="3" borderId="103" xfId="0" applyNumberFormat="1" applyFont="1" applyFill="1" applyBorder="1" applyAlignment="1" applyProtection="1">
      <alignment horizontal="center" vertical="center" wrapText="1"/>
      <protection locked="0"/>
    </xf>
    <xf numFmtId="2" fontId="10" fillId="0" borderId="104" xfId="0" applyNumberFormat="1" applyFont="1" applyBorder="1" applyAlignment="1" applyProtection="1">
      <alignment horizontal="center" vertical="center" wrapText="1"/>
      <protection locked="0"/>
    </xf>
    <xf numFmtId="0" fontId="10" fillId="2" borderId="52" xfId="0" applyFont="1" applyFill="1" applyBorder="1" applyAlignment="1">
      <alignment horizontal="center" vertical="center"/>
    </xf>
    <xf numFmtId="0" fontId="10" fillId="2" borderId="52" xfId="0" applyFont="1" applyFill="1" applyBorder="1" applyAlignment="1">
      <alignment horizontal="left" vertical="center" wrapText="1"/>
    </xf>
    <xf numFmtId="0" fontId="10" fillId="2" borderId="30" xfId="0" applyFont="1" applyFill="1" applyBorder="1" applyAlignment="1">
      <alignment horizontal="center" vertical="center"/>
    </xf>
    <xf numFmtId="0" fontId="10" fillId="2" borderId="30" xfId="0" applyFont="1" applyFill="1" applyBorder="1" applyAlignment="1">
      <alignment horizontal="left" vertical="center" wrapText="1"/>
    </xf>
    <xf numFmtId="2" fontId="10" fillId="0" borderId="98" xfId="0" applyNumberFormat="1" applyFont="1" applyBorder="1" applyAlignment="1" applyProtection="1">
      <alignment horizontal="center" vertical="center" wrapText="1"/>
      <protection locked="0"/>
    </xf>
    <xf numFmtId="2" fontId="10" fillId="0" borderId="31" xfId="0" applyNumberFormat="1" applyFont="1" applyBorder="1" applyAlignment="1" applyProtection="1">
      <alignment horizontal="center" vertical="center" wrapText="1"/>
      <protection locked="0"/>
    </xf>
    <xf numFmtId="0" fontId="10" fillId="2" borderId="32" xfId="0" applyFont="1" applyFill="1" applyBorder="1" applyAlignment="1">
      <alignment horizontal="center" vertical="center"/>
    </xf>
    <xf numFmtId="0" fontId="10" fillId="2" borderId="32" xfId="0" applyFont="1" applyFill="1" applyBorder="1" applyAlignment="1">
      <alignment horizontal="left" vertical="center" wrapText="1"/>
    </xf>
    <xf numFmtId="2" fontId="10" fillId="0" borderId="102" xfId="0" applyNumberFormat="1" applyFont="1" applyBorder="1" applyAlignment="1" applyProtection="1">
      <alignment horizontal="center" vertical="center" wrapText="1"/>
      <protection locked="0"/>
    </xf>
    <xf numFmtId="2" fontId="10" fillId="0" borderId="103" xfId="0" applyNumberFormat="1" applyFont="1" applyBorder="1" applyAlignment="1" applyProtection="1">
      <alignment horizontal="center" vertical="center" wrapText="1"/>
      <protection locked="0"/>
    </xf>
    <xf numFmtId="2" fontId="10" fillId="2" borderId="61" xfId="0" applyNumberFormat="1" applyFont="1" applyFill="1" applyBorder="1" applyAlignment="1">
      <alignment horizontal="center" vertical="center" wrapText="1"/>
    </xf>
    <xf numFmtId="0" fontId="10" fillId="2" borderId="40" xfId="0" applyFont="1" applyFill="1" applyBorder="1" applyAlignment="1">
      <alignment horizontal="center" vertical="center"/>
    </xf>
    <xf numFmtId="0" fontId="10" fillId="2" borderId="40" xfId="0" applyFont="1" applyFill="1" applyBorder="1" applyAlignment="1">
      <alignment horizontal="left" vertical="center" wrapText="1"/>
    </xf>
    <xf numFmtId="2" fontId="10" fillId="2" borderId="105" xfId="0" applyNumberFormat="1" applyFont="1" applyFill="1" applyBorder="1" applyAlignment="1">
      <alignment horizontal="center" vertical="center" wrapText="1"/>
    </xf>
    <xf numFmtId="2" fontId="10" fillId="2" borderId="5" xfId="0" applyNumberFormat="1" applyFont="1" applyFill="1" applyBorder="1" applyAlignment="1">
      <alignment horizontal="center" vertical="center" wrapText="1"/>
    </xf>
    <xf numFmtId="2" fontId="10" fillId="0" borderId="106" xfId="0" applyNumberFormat="1" applyFont="1" applyBorder="1" applyAlignment="1" applyProtection="1">
      <alignment horizontal="center" vertical="center" wrapText="1"/>
      <protection locked="0"/>
    </xf>
    <xf numFmtId="2" fontId="10" fillId="0" borderId="107" xfId="0" applyNumberFormat="1" applyFont="1" applyBorder="1" applyAlignment="1" applyProtection="1">
      <alignment horizontal="center" vertical="center" wrapText="1"/>
      <protection locked="0"/>
    </xf>
    <xf numFmtId="2" fontId="10" fillId="0" borderId="5" xfId="0" applyNumberFormat="1" applyFont="1" applyBorder="1" applyAlignment="1" applyProtection="1">
      <alignment horizontal="center" vertical="center" wrapText="1"/>
      <protection locked="0"/>
    </xf>
    <xf numFmtId="2" fontId="10" fillId="0" borderId="108" xfId="0" applyNumberFormat="1" applyFont="1" applyBorder="1" applyAlignment="1" applyProtection="1">
      <alignment horizontal="center" vertical="center" wrapText="1"/>
      <protection locked="0"/>
    </xf>
    <xf numFmtId="2" fontId="10" fillId="0" borderId="15" xfId="0" applyNumberFormat="1" applyFont="1" applyBorder="1" applyAlignment="1" applyProtection="1">
      <alignment horizontal="center" vertical="center" wrapText="1"/>
      <protection locked="0"/>
    </xf>
    <xf numFmtId="2" fontId="10" fillId="0" borderId="41" xfId="0" applyNumberFormat="1" applyFont="1" applyBorder="1" applyAlignment="1" applyProtection="1">
      <alignment horizontal="center" vertical="center" wrapText="1"/>
      <protection locked="0"/>
    </xf>
    <xf numFmtId="4" fontId="10" fillId="2" borderId="30" xfId="0" applyNumberFormat="1" applyFont="1" applyFill="1" applyBorder="1" applyAlignment="1">
      <alignment horizontal="left" wrapText="1"/>
    </xf>
    <xf numFmtId="2" fontId="10" fillId="0" borderId="109" xfId="0" applyNumberFormat="1" applyFont="1" applyBorder="1" applyAlignment="1" applyProtection="1">
      <alignment horizontal="center" vertical="center" wrapText="1"/>
      <protection locked="0"/>
    </xf>
    <xf numFmtId="2" fontId="10" fillId="0" borderId="110" xfId="0" applyNumberFormat="1" applyFont="1" applyBorder="1" applyAlignment="1" applyProtection="1">
      <alignment horizontal="center" vertical="center" wrapText="1"/>
      <protection locked="0"/>
    </xf>
    <xf numFmtId="2" fontId="10" fillId="0" borderId="6" xfId="0" applyNumberFormat="1" applyFont="1" applyBorder="1" applyAlignment="1" applyProtection="1">
      <alignment horizontal="center" vertical="center" wrapText="1"/>
      <protection locked="0"/>
    </xf>
    <xf numFmtId="2" fontId="10" fillId="3" borderId="111" xfId="0" applyNumberFormat="1" applyFont="1" applyFill="1" applyBorder="1" applyAlignment="1" applyProtection="1">
      <alignment horizontal="center" vertical="center" wrapText="1"/>
      <protection locked="0"/>
    </xf>
    <xf numFmtId="2" fontId="10" fillId="3" borderId="24" xfId="0" applyNumberFormat="1" applyFont="1" applyFill="1" applyBorder="1" applyAlignment="1" applyProtection="1">
      <alignment horizontal="center" vertical="center" wrapText="1"/>
      <protection locked="0"/>
    </xf>
    <xf numFmtId="2" fontId="10" fillId="0" borderId="57" xfId="0" applyNumberFormat="1" applyFont="1" applyBorder="1" applyAlignment="1" applyProtection="1">
      <alignment horizontal="center" vertical="center" wrapText="1"/>
      <protection locked="0"/>
    </xf>
    <xf numFmtId="2" fontId="10" fillId="3" borderId="108" xfId="0" applyNumberFormat="1" applyFont="1" applyFill="1" applyBorder="1" applyAlignment="1" applyProtection="1">
      <alignment horizontal="center" vertical="center" wrapText="1"/>
      <protection locked="0"/>
    </xf>
    <xf numFmtId="2" fontId="10" fillId="3" borderId="15" xfId="0" applyNumberFormat="1" applyFont="1" applyFill="1" applyBorder="1" applyAlignment="1" applyProtection="1">
      <alignment horizontal="center" vertical="center" wrapText="1"/>
      <protection locked="0"/>
    </xf>
    <xf numFmtId="0" fontId="10" fillId="2" borderId="64" xfId="0" applyFont="1" applyFill="1" applyBorder="1" applyAlignment="1">
      <alignment horizontal="center" vertical="center"/>
    </xf>
    <xf numFmtId="0" fontId="10" fillId="2" borderId="64" xfId="0" applyFont="1" applyFill="1" applyBorder="1" applyAlignment="1">
      <alignment horizontal="left" vertical="center" wrapText="1"/>
    </xf>
    <xf numFmtId="2" fontId="10" fillId="2" borderId="112" xfId="0" applyNumberFormat="1" applyFont="1" applyFill="1" applyBorder="1" applyAlignment="1">
      <alignment horizontal="center" vertical="center" wrapText="1"/>
    </xf>
    <xf numFmtId="2" fontId="10" fillId="2" borderId="63" xfId="0" applyNumberFormat="1" applyFont="1" applyFill="1" applyBorder="1" applyAlignment="1">
      <alignment horizontal="center" vertical="center" wrapText="1"/>
    </xf>
    <xf numFmtId="2" fontId="10" fillId="0" borderId="113" xfId="0" applyNumberFormat="1" applyFont="1" applyBorder="1" applyAlignment="1" applyProtection="1">
      <alignment horizontal="center" vertical="center" wrapText="1"/>
      <protection locked="0"/>
    </xf>
    <xf numFmtId="2" fontId="10" fillId="0" borderId="114" xfId="0" applyNumberFormat="1" applyFont="1" applyBorder="1" applyAlignment="1" applyProtection="1">
      <alignment horizontal="center" vertical="center" wrapText="1"/>
      <protection locked="0"/>
    </xf>
    <xf numFmtId="2" fontId="10" fillId="0" borderId="63" xfId="0" applyNumberFormat="1" applyFont="1" applyBorder="1" applyAlignment="1" applyProtection="1">
      <alignment horizontal="center" vertical="center" wrapText="1"/>
      <protection locked="0"/>
    </xf>
    <xf numFmtId="2" fontId="10" fillId="3" borderId="115" xfId="0" applyNumberFormat="1" applyFont="1" applyFill="1" applyBorder="1" applyAlignment="1" applyProtection="1">
      <alignment horizontal="center" vertical="center" wrapText="1"/>
      <protection locked="0"/>
    </xf>
    <xf numFmtId="2" fontId="10" fillId="3" borderId="42" xfId="0" applyNumberFormat="1" applyFont="1" applyFill="1" applyBorder="1" applyAlignment="1" applyProtection="1">
      <alignment horizontal="center" vertical="center" wrapText="1"/>
      <protection locked="0"/>
    </xf>
    <xf numFmtId="2" fontId="10" fillId="0" borderId="67" xfId="0" applyNumberFormat="1" applyFont="1" applyBorder="1" applyAlignment="1" applyProtection="1">
      <alignment horizontal="center" vertical="center" wrapText="1"/>
      <protection locked="0"/>
    </xf>
    <xf numFmtId="4" fontId="15" fillId="2" borderId="116" xfId="0" applyNumberFormat="1" applyFont="1" applyFill="1" applyBorder="1" applyAlignment="1">
      <alignment horizontal="center" vertical="center"/>
    </xf>
    <xf numFmtId="4" fontId="15" fillId="2" borderId="117" xfId="0" applyNumberFormat="1" applyFont="1" applyFill="1" applyBorder="1" applyAlignment="1">
      <alignment horizontal="center" vertical="center"/>
    </xf>
    <xf numFmtId="4" fontId="15" fillId="2" borderId="117" xfId="0" applyNumberFormat="1" applyFont="1" applyFill="1" applyBorder="1" applyAlignment="1">
      <alignment horizontal="left" vertical="center" wrapText="1"/>
    </xf>
    <xf numFmtId="165" fontId="15" fillId="2" borderId="118" xfId="0" applyNumberFormat="1" applyFont="1" applyFill="1" applyBorder="1" applyAlignment="1">
      <alignment horizontal="center" vertical="center"/>
    </xf>
    <xf numFmtId="4" fontId="15" fillId="2" borderId="119" xfId="0" applyNumberFormat="1" applyFont="1" applyFill="1" applyBorder="1" applyAlignment="1">
      <alignment horizontal="center" vertical="center"/>
    </xf>
    <xf numFmtId="4" fontId="15" fillId="2" borderId="120" xfId="0" applyNumberFormat="1" applyFont="1" applyFill="1" applyBorder="1" applyAlignment="1">
      <alignment horizontal="center" vertical="center"/>
    </xf>
    <xf numFmtId="4" fontId="15" fillId="2" borderId="121" xfId="0" applyNumberFormat="1" applyFont="1" applyFill="1" applyBorder="1" applyAlignment="1">
      <alignment horizontal="center" vertical="center"/>
    </xf>
    <xf numFmtId="4" fontId="15" fillId="2" borderId="122" xfId="0" applyNumberFormat="1" applyFont="1" applyFill="1" applyBorder="1" applyAlignment="1">
      <alignment horizontal="center" vertical="center"/>
    </xf>
    <xf numFmtId="4" fontId="15" fillId="2" borderId="123" xfId="0" applyNumberFormat="1" applyFont="1" applyFill="1" applyBorder="1" applyAlignment="1">
      <alignment horizontal="center" vertical="center"/>
    </xf>
    <xf numFmtId="4" fontId="15" fillId="2" borderId="124" xfId="0" applyNumberFormat="1" applyFont="1" applyFill="1" applyBorder="1" applyAlignment="1">
      <alignment horizontal="center" vertical="center"/>
    </xf>
    <xf numFmtId="2" fontId="5" fillId="0" borderId="0" xfId="0" applyNumberFormat="1" applyFont="1"/>
    <xf numFmtId="165" fontId="10" fillId="0" borderId="30" xfId="0" applyNumberFormat="1" applyFont="1" applyBorder="1" applyAlignment="1" applyProtection="1">
      <alignment horizontal="center" vertical="center"/>
      <protection locked="0"/>
    </xf>
    <xf numFmtId="4" fontId="10" fillId="2" borderId="22" xfId="0" applyNumberFormat="1" applyFont="1" applyFill="1" applyBorder="1" applyAlignment="1">
      <alignment horizontal="center" vertical="center"/>
    </xf>
    <xf numFmtId="4" fontId="10" fillId="2" borderId="23" xfId="0" applyNumberFormat="1" applyFont="1" applyFill="1" applyBorder="1" applyAlignment="1">
      <alignment horizontal="center" vertical="center"/>
    </xf>
    <xf numFmtId="4" fontId="10" fillId="2" borderId="24" xfId="0" applyNumberFormat="1" applyFont="1" applyFill="1" applyBorder="1" applyAlignment="1">
      <alignment horizontal="center" vertical="center"/>
    </xf>
    <xf numFmtId="4" fontId="10" fillId="2" borderId="56" xfId="0" applyNumberFormat="1" applyFont="1" applyFill="1" applyBorder="1" applyAlignment="1">
      <alignment horizontal="center" vertical="center"/>
    </xf>
    <xf numFmtId="4" fontId="10" fillId="2" borderId="58" xfId="0" applyNumberFormat="1" applyFont="1" applyFill="1" applyBorder="1" applyAlignment="1">
      <alignment horizontal="center" vertical="center"/>
    </xf>
    <xf numFmtId="4" fontId="10" fillId="2" borderId="57" xfId="0" applyNumberFormat="1" applyFont="1" applyFill="1" applyBorder="1" applyAlignment="1">
      <alignment horizontal="center" vertical="center"/>
    </xf>
    <xf numFmtId="4" fontId="15" fillId="2" borderId="28" xfId="0" applyNumberFormat="1" applyFont="1" applyFill="1" applyBorder="1" applyAlignment="1">
      <alignment horizontal="center" vertical="center" wrapText="1"/>
    </xf>
    <xf numFmtId="4" fontId="10" fillId="2" borderId="56" xfId="0" applyNumberFormat="1" applyFont="1" applyFill="1" applyBorder="1" applyAlignment="1">
      <alignment horizontal="center" vertical="center" wrapText="1"/>
    </xf>
    <xf numFmtId="4" fontId="20" fillId="2" borderId="125" xfId="0" applyNumberFormat="1" applyFont="1" applyFill="1" applyBorder="1" applyAlignment="1">
      <alignment horizontal="center" vertical="center"/>
    </xf>
    <xf numFmtId="4" fontId="20" fillId="2" borderId="126" xfId="0" applyNumberFormat="1" applyFont="1" applyFill="1" applyBorder="1" applyAlignment="1">
      <alignment horizontal="right" vertical="center" wrapText="1"/>
    </xf>
    <xf numFmtId="4" fontId="10" fillId="2" borderId="126" xfId="0" applyNumberFormat="1" applyFont="1" applyFill="1" applyBorder="1" applyAlignment="1">
      <alignment horizontal="center" vertical="center" wrapText="1"/>
    </xf>
    <xf numFmtId="4" fontId="10" fillId="2" borderId="127" xfId="0" applyNumberFormat="1" applyFont="1" applyFill="1" applyBorder="1" applyAlignment="1">
      <alignment horizontal="center" vertical="center" wrapText="1"/>
    </xf>
    <xf numFmtId="165" fontId="15" fillId="2" borderId="29" xfId="0" applyNumberFormat="1" applyFont="1" applyFill="1" applyBorder="1" applyAlignment="1">
      <alignment horizontal="center" vertical="center" wrapText="1"/>
    </xf>
    <xf numFmtId="4" fontId="15" fillId="2" borderId="50" xfId="0" applyNumberFormat="1" applyFont="1" applyFill="1" applyBorder="1" applyAlignment="1">
      <alignment horizontal="center" vertical="center" wrapText="1"/>
    </xf>
    <xf numFmtId="4" fontId="15" fillId="2" borderId="55" xfId="0" applyNumberFormat="1" applyFont="1" applyFill="1" applyBorder="1" applyAlignment="1">
      <alignment horizontal="center" vertical="center" wrapText="1"/>
    </xf>
    <xf numFmtId="165" fontId="15" fillId="0" borderId="52" xfId="0" applyNumberFormat="1" applyFont="1" applyBorder="1" applyAlignment="1" applyProtection="1">
      <alignment horizontal="center" vertical="center" wrapText="1"/>
      <protection locked="0"/>
    </xf>
    <xf numFmtId="166" fontId="15" fillId="2" borderId="54" xfId="0" applyNumberFormat="1" applyFont="1" applyFill="1" applyBorder="1" applyAlignment="1">
      <alignment horizontal="center" vertical="center" wrapText="1"/>
    </xf>
    <xf numFmtId="166" fontId="15" fillId="2" borderId="21" xfId="0" applyNumberFormat="1" applyFont="1" applyFill="1" applyBorder="1" applyAlignment="1">
      <alignment horizontal="center" vertical="center" wrapText="1"/>
    </xf>
    <xf numFmtId="4" fontId="10" fillId="2" borderId="60" xfId="0" applyNumberFormat="1" applyFont="1" applyFill="1" applyBorder="1" applyAlignment="1">
      <alignment horizontal="center" vertical="center" wrapText="1"/>
    </xf>
    <xf numFmtId="4" fontId="20" fillId="2" borderId="15" xfId="0" applyNumberFormat="1" applyFont="1" applyFill="1" applyBorder="1" applyAlignment="1" applyProtection="1">
      <alignment horizontal="center" vertical="center" wrapText="1"/>
      <protection hidden="1"/>
    </xf>
    <xf numFmtId="4" fontId="20" fillId="2" borderId="33" xfId="0" applyNumberFormat="1" applyFont="1" applyFill="1" applyBorder="1" applyAlignment="1">
      <alignment horizontal="right" vertical="center" wrapText="1"/>
    </xf>
    <xf numFmtId="4" fontId="15" fillId="2" borderId="33" xfId="0" applyNumberFormat="1" applyFont="1" applyFill="1" applyBorder="1" applyAlignment="1">
      <alignment horizontal="center" vertical="center" wrapText="1"/>
    </xf>
    <xf numFmtId="4" fontId="15" fillId="2" borderId="10" xfId="0" applyNumberFormat="1" applyFont="1" applyFill="1" applyBorder="1" applyAlignment="1">
      <alignment horizontal="center" vertical="center" wrapText="1"/>
    </xf>
    <xf numFmtId="4" fontId="15" fillId="2" borderId="39" xfId="0" applyNumberFormat="1" applyFont="1" applyFill="1" applyBorder="1" applyAlignment="1">
      <alignment horizontal="center" vertical="center" wrapText="1"/>
    </xf>
    <xf numFmtId="4" fontId="15" fillId="2" borderId="34" xfId="0" applyNumberFormat="1" applyFont="1" applyFill="1" applyBorder="1" applyAlignment="1">
      <alignment horizontal="center" vertical="center" wrapText="1"/>
    </xf>
    <xf numFmtId="4" fontId="15" fillId="2" borderId="35" xfId="0" applyNumberFormat="1" applyFont="1" applyFill="1" applyBorder="1" applyAlignment="1">
      <alignment horizontal="center" vertical="center" wrapText="1"/>
    </xf>
    <xf numFmtId="4" fontId="15" fillId="2" borderId="126" xfId="0" applyNumberFormat="1" applyFont="1" applyFill="1" applyBorder="1" applyAlignment="1">
      <alignment horizontal="center" vertical="center" wrapText="1"/>
    </xf>
    <xf numFmtId="4" fontId="15" fillId="2" borderId="127" xfId="0" applyNumberFormat="1" applyFont="1" applyFill="1" applyBorder="1" applyAlignment="1">
      <alignment horizontal="center" vertical="center" wrapText="1"/>
    </xf>
    <xf numFmtId="4" fontId="15" fillId="2" borderId="84"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0" fillId="0" borderId="0" xfId="1" applyFont="1"/>
    <xf numFmtId="4" fontId="0" fillId="0" borderId="0" xfId="1" applyNumberFormat="1" applyFont="1"/>
    <xf numFmtId="0" fontId="0" fillId="0" borderId="1" xfId="4" applyFont="1" applyBorder="1" applyAlignment="1">
      <alignment horizontal="left"/>
    </xf>
    <xf numFmtId="0" fontId="0" fillId="0" borderId="2" xfId="4" applyFont="1" applyBorder="1" applyAlignment="1">
      <alignment horizontal="left"/>
    </xf>
    <xf numFmtId="0" fontId="0" fillId="0" borderId="3" xfId="4" applyFont="1" applyBorder="1" applyAlignment="1">
      <alignment horizontal="left"/>
    </xf>
    <xf numFmtId="0" fontId="0" fillId="0" borderId="1" xfId="4" applyFont="1" applyBorder="1"/>
    <xf numFmtId="0" fontId="0" fillId="0" borderId="2" xfId="4" applyFont="1" applyBorder="1"/>
    <xf numFmtId="0" fontId="0" fillId="0" borderId="3" xfId="4" applyFont="1" applyBorder="1"/>
    <xf numFmtId="0" fontId="0" fillId="0" borderId="4" xfId="4" applyFont="1" applyBorder="1"/>
    <xf numFmtId="4" fontId="0" fillId="0" borderId="4" xfId="4" applyNumberFormat="1" applyFont="1" applyBorder="1"/>
    <xf numFmtId="0" fontId="22" fillId="0" borderId="1" xfId="4" applyFont="1" applyBorder="1" applyAlignment="1">
      <alignment horizontal="left"/>
    </xf>
    <xf numFmtId="0" fontId="22" fillId="0" borderId="2" xfId="4" applyFont="1" applyBorder="1" applyAlignment="1">
      <alignment horizontal="left"/>
    </xf>
    <xf numFmtId="0" fontId="22" fillId="0" borderId="3" xfId="4" applyFont="1" applyBorder="1" applyAlignment="1">
      <alignment horizontal="left"/>
    </xf>
    <xf numFmtId="0" fontId="22" fillId="0" borderId="4" xfId="4" applyFont="1" applyBorder="1" applyAlignment="1">
      <alignment horizontal="left"/>
    </xf>
    <xf numFmtId="0" fontId="6" fillId="0" borderId="0" xfId="0" applyFont="1" applyBorder="1" applyAlignment="1">
      <alignment horizontal="right" vertical="center" wrapText="1"/>
    </xf>
    <xf numFmtId="0" fontId="18" fillId="2" borderId="16" xfId="4" applyFont="1" applyFill="1" applyBorder="1" applyAlignment="1">
      <alignment horizontal="center" vertical="center"/>
    </xf>
    <xf numFmtId="0" fontId="18" fillId="2" borderId="17" xfId="4" applyFont="1" applyFill="1" applyBorder="1" applyAlignment="1">
      <alignment horizontal="center" vertical="center"/>
    </xf>
    <xf numFmtId="4" fontId="15" fillId="2" borderId="17" xfId="4" applyNumberFormat="1" applyFont="1" applyFill="1" applyBorder="1" applyAlignment="1">
      <alignment horizontal="center" vertical="center"/>
    </xf>
    <xf numFmtId="0" fontId="15" fillId="2" borderId="18" xfId="4" applyFont="1" applyFill="1" applyBorder="1" applyAlignment="1">
      <alignment horizontal="center" vertical="center"/>
    </xf>
    <xf numFmtId="0" fontId="18" fillId="2" borderId="45" xfId="4" applyFont="1" applyFill="1" applyBorder="1" applyAlignment="1">
      <alignment horizontal="center" vertical="center" wrapText="1"/>
    </xf>
    <xf numFmtId="0" fontId="18" fillId="2" borderId="46" xfId="4" applyFont="1" applyFill="1" applyBorder="1" applyAlignment="1">
      <alignment horizontal="center" vertical="center" wrapText="1"/>
    </xf>
    <xf numFmtId="4" fontId="18" fillId="2" borderId="46" xfId="4" applyNumberFormat="1" applyFont="1" applyFill="1" applyBorder="1" applyAlignment="1">
      <alignment horizontal="center" vertical="center"/>
    </xf>
    <xf numFmtId="0" fontId="6" fillId="2" borderId="47" xfId="4" applyFont="1" applyFill="1" applyBorder="1" applyAlignment="1">
      <alignment horizontal="center" vertical="center"/>
    </xf>
    <xf numFmtId="0" fontId="6" fillId="2" borderId="37" xfId="4" applyFont="1" applyFill="1" applyBorder="1" applyAlignment="1">
      <alignment horizontal="center" vertical="center" wrapText="1"/>
    </xf>
    <xf numFmtId="0" fontId="6" fillId="2" borderId="38" xfId="4" applyFont="1" applyFill="1" applyBorder="1" applyAlignment="1">
      <alignment vertical="center" wrapText="1"/>
    </xf>
    <xf numFmtId="4" fontId="6" fillId="2" borderId="38" xfId="4" applyNumberFormat="1" applyFont="1" applyFill="1" applyBorder="1" applyAlignment="1">
      <alignment horizontal="center" vertical="center"/>
    </xf>
    <xf numFmtId="0" fontId="6" fillId="2" borderId="31" xfId="4" applyFont="1" applyFill="1" applyBorder="1" applyAlignment="1">
      <alignment horizontal="center" vertical="center"/>
    </xf>
    <xf numFmtId="0" fontId="6" fillId="2" borderId="22" xfId="4" applyFont="1" applyFill="1" applyBorder="1" applyAlignment="1">
      <alignment horizontal="center" vertical="center" wrapText="1"/>
    </xf>
    <xf numFmtId="0" fontId="6" fillId="2" borderId="23" xfId="4" applyFont="1" applyFill="1" applyBorder="1" applyAlignment="1">
      <alignment vertical="center" wrapText="1"/>
    </xf>
    <xf numFmtId="4" fontId="6" fillId="2" borderId="23" xfId="4" applyNumberFormat="1" applyFont="1" applyFill="1" applyBorder="1" applyAlignment="1">
      <alignment horizontal="center" vertical="center"/>
    </xf>
    <xf numFmtId="0" fontId="6" fillId="2" borderId="24" xfId="4" applyFont="1" applyFill="1" applyBorder="1" applyAlignment="1">
      <alignment horizontal="center" vertical="center"/>
    </xf>
    <xf numFmtId="0" fontId="6" fillId="2" borderId="25" xfId="4" applyFont="1" applyFill="1" applyBorder="1" applyAlignment="1">
      <alignment horizontal="center" vertical="center" wrapText="1"/>
    </xf>
    <xf numFmtId="0" fontId="18" fillId="2" borderId="19" xfId="4" applyFont="1" applyFill="1" applyBorder="1" applyAlignment="1">
      <alignment horizontal="center" vertical="center" wrapText="1"/>
    </xf>
    <xf numFmtId="0" fontId="18" fillId="2" borderId="20" xfId="4" applyFont="1" applyFill="1" applyBorder="1" applyAlignment="1">
      <alignment horizontal="left" vertical="center" wrapText="1"/>
    </xf>
    <xf numFmtId="4" fontId="18" fillId="2" borderId="20" xfId="4" applyNumberFormat="1" applyFont="1" applyFill="1" applyBorder="1" applyAlignment="1">
      <alignment horizontal="center" vertical="center"/>
    </xf>
    <xf numFmtId="0" fontId="6" fillId="2" borderId="21" xfId="4" applyFont="1" applyFill="1" applyBorder="1" applyAlignment="1">
      <alignment horizontal="center" vertical="center"/>
    </xf>
    <xf numFmtId="0" fontId="6" fillId="2" borderId="23" xfId="4" applyFont="1" applyFill="1" applyBorder="1" applyAlignment="1">
      <alignment horizontal="left" vertical="center" wrapText="1"/>
    </xf>
    <xf numFmtId="4" fontId="6" fillId="0" borderId="23" xfId="4" applyNumberFormat="1" applyFont="1" applyBorder="1" applyAlignment="1" applyProtection="1">
      <alignment horizontal="center" vertical="center"/>
      <protection locked="0"/>
    </xf>
    <xf numFmtId="0" fontId="6" fillId="2" borderId="26" xfId="4" applyFont="1" applyFill="1" applyBorder="1" applyAlignment="1">
      <alignment horizontal="left" vertical="center" wrapText="1"/>
    </xf>
    <xf numFmtId="4" fontId="6" fillId="0" borderId="26" xfId="4" applyNumberFormat="1" applyFont="1" applyBorder="1" applyAlignment="1" applyProtection="1">
      <alignment horizontal="center" vertical="center"/>
      <protection locked="0"/>
    </xf>
    <xf numFmtId="0" fontId="6" fillId="2" borderId="27" xfId="4" applyFont="1" applyFill="1" applyBorder="1" applyAlignment="1">
      <alignment horizontal="center" vertical="center"/>
    </xf>
    <xf numFmtId="0" fontId="18" fillId="2" borderId="39" xfId="4" applyFont="1" applyFill="1" applyBorder="1" applyAlignment="1">
      <alignment horizontal="center" vertical="center" wrapText="1"/>
    </xf>
    <xf numFmtId="0" fontId="18" fillId="2" borderId="34" xfId="4" applyFont="1" applyFill="1" applyBorder="1" applyAlignment="1">
      <alignment horizontal="left" vertical="center" wrapText="1"/>
    </xf>
    <xf numFmtId="4" fontId="18" fillId="2" borderId="34" xfId="4" applyNumberFormat="1" applyFont="1" applyFill="1" applyBorder="1" applyAlignment="1">
      <alignment horizontal="center" vertical="center"/>
    </xf>
    <xf numFmtId="0" fontId="6" fillId="2" borderId="35" xfId="4" applyFont="1" applyFill="1" applyBorder="1" applyAlignment="1">
      <alignment horizontal="center" vertical="center"/>
    </xf>
    <xf numFmtId="0" fontId="18" fillId="2" borderId="22" xfId="4" applyFont="1" applyFill="1" applyBorder="1" applyAlignment="1">
      <alignment horizontal="center" vertical="center" wrapText="1"/>
    </xf>
    <xf numFmtId="0" fontId="18" fillId="2" borderId="23" xfId="4" applyFont="1" applyFill="1" applyBorder="1" applyAlignment="1">
      <alignment horizontal="center" vertical="center" wrapText="1"/>
    </xf>
    <xf numFmtId="4" fontId="18" fillId="2" borderId="23" xfId="4" applyNumberFormat="1" applyFont="1" applyFill="1" applyBorder="1" applyAlignment="1">
      <alignment horizontal="center" vertical="center"/>
    </xf>
    <xf numFmtId="0" fontId="6" fillId="2" borderId="23" xfId="4" applyFont="1" applyFill="1" applyBorder="1" applyAlignment="1" applyProtection="1">
      <alignment horizontal="left" vertical="center" wrapText="1"/>
    </xf>
    <xf numFmtId="4" fontId="6" fillId="2" borderId="23" xfId="4" applyNumberFormat="1" applyFont="1" applyFill="1" applyBorder="1" applyAlignment="1" applyProtection="1">
      <alignment horizontal="center" vertical="center"/>
    </xf>
    <xf numFmtId="0" fontId="6" fillId="2" borderId="24" xfId="4" applyFont="1" applyFill="1" applyBorder="1" applyAlignment="1" applyProtection="1">
      <alignment horizontal="center" vertical="center"/>
    </xf>
    <xf numFmtId="0" fontId="6" fillId="2" borderId="26" xfId="4" applyFont="1" applyFill="1" applyBorder="1" applyAlignment="1">
      <alignment vertical="center" wrapText="1"/>
    </xf>
    <xf numFmtId="4" fontId="6" fillId="2" borderId="26" xfId="4" applyNumberFormat="1" applyFont="1" applyFill="1" applyBorder="1" applyAlignment="1">
      <alignment horizontal="center" vertical="center"/>
    </xf>
    <xf numFmtId="4" fontId="18" fillId="0" borderId="46" xfId="4" applyNumberFormat="1" applyFont="1" applyBorder="1" applyAlignment="1" applyProtection="1">
      <alignment horizontal="center" vertical="center"/>
      <protection locked="0"/>
    </xf>
    <xf numFmtId="165" fontId="18" fillId="2" borderId="34" xfId="4" applyNumberFormat="1" applyFont="1" applyFill="1" applyBorder="1" applyAlignment="1">
      <alignment horizontal="center" vertical="center"/>
    </xf>
    <xf numFmtId="0" fontId="6" fillId="2" borderId="39" xfId="4" applyFont="1" applyFill="1" applyBorder="1" applyAlignment="1">
      <alignment horizontal="center" vertical="center" wrapText="1"/>
    </xf>
    <xf numFmtId="0" fontId="6" fillId="2" borderId="34" xfId="4" applyFont="1" applyFill="1" applyBorder="1" applyAlignment="1">
      <alignment vertical="center" wrapText="1"/>
    </xf>
    <xf numFmtId="4" fontId="6" fillId="2" borderId="34" xfId="4" applyNumberFormat="1" applyFont="1" applyFill="1" applyBorder="1" applyAlignment="1">
      <alignment horizontal="center" vertical="center"/>
    </xf>
    <xf numFmtId="0" fontId="11" fillId="0" borderId="1"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11" fillId="0" borderId="1" xfId="0" applyFont="1" applyBorder="1"/>
    <xf numFmtId="0" fontId="11" fillId="0" borderId="2" xfId="0" applyFont="1" applyBorder="1"/>
    <xf numFmtId="0" fontId="11" fillId="0" borderId="3" xfId="0" applyFont="1" applyBorder="1"/>
    <xf numFmtId="0" fontId="11" fillId="0" borderId="4" xfId="0" applyFont="1" applyBorder="1"/>
    <xf numFmtId="0" fontId="16" fillId="0" borderId="1" xfId="0" applyFont="1" applyBorder="1" applyAlignment="1">
      <alignment horizontal="left"/>
    </xf>
    <xf numFmtId="0" fontId="16" fillId="0" borderId="2" xfId="0" applyFont="1" applyBorder="1" applyAlignment="1">
      <alignment horizontal="left"/>
    </xf>
    <xf numFmtId="0" fontId="16" fillId="0" borderId="3" xfId="0" applyFont="1" applyBorder="1" applyAlignment="1">
      <alignment horizontal="left"/>
    </xf>
    <xf numFmtId="0" fontId="15" fillId="2" borderId="5" xfId="0" applyFont="1" applyFill="1" applyBorder="1" applyAlignment="1">
      <alignment horizontal="center" vertical="center"/>
    </xf>
    <xf numFmtId="0" fontId="15" fillId="2" borderId="40" xfId="0" applyFont="1" applyFill="1" applyBorder="1" applyAlignment="1">
      <alignment horizontal="center" vertical="center" wrapText="1"/>
    </xf>
    <xf numFmtId="4" fontId="20" fillId="2" borderId="128" xfId="0" applyNumberFormat="1" applyFont="1" applyFill="1" applyBorder="1" applyAlignment="1">
      <alignment horizontal="center" vertical="center" wrapText="1"/>
    </xf>
    <xf numFmtId="0" fontId="15" fillId="2" borderId="43" xfId="0" applyFont="1" applyFill="1" applyBorder="1" applyAlignment="1">
      <alignment horizontal="center" vertical="center"/>
    </xf>
    <xf numFmtId="4" fontId="15" fillId="2" borderId="43"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wrapText="1"/>
    </xf>
    <xf numFmtId="4" fontId="15" fillId="2" borderId="46" xfId="0" applyNumberFormat="1" applyFont="1" applyFill="1" applyBorder="1" applyAlignment="1">
      <alignment horizontal="center" vertical="center" wrapText="1"/>
    </xf>
    <xf numFmtId="4" fontId="15" fillId="2" borderId="116" xfId="0" applyNumberFormat="1" applyFont="1" applyFill="1" applyBorder="1" applyAlignment="1">
      <alignment horizontal="center" vertical="center" wrapText="1"/>
    </xf>
    <xf numFmtId="4" fontId="15" fillId="2" borderId="48" xfId="0" applyNumberFormat="1" applyFont="1" applyFill="1" applyBorder="1" applyAlignment="1">
      <alignment horizontal="center" vertical="center" wrapText="1"/>
    </xf>
    <xf numFmtId="4" fontId="15" fillId="2" borderId="47" xfId="0" applyNumberFormat="1"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8"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23" xfId="0" applyFont="1" applyFill="1" applyBorder="1" applyAlignment="1">
      <alignment horizontal="right" vertical="center" wrapText="1"/>
    </xf>
    <xf numFmtId="0" fontId="15" fillId="2" borderId="23" xfId="0" applyFont="1" applyFill="1" applyBorder="1" applyAlignment="1">
      <alignment horizontal="center" vertical="center" wrapText="1"/>
    </xf>
    <xf numFmtId="4" fontId="15" fillId="2" borderId="56" xfId="0" applyNumberFormat="1" applyFont="1" applyFill="1" applyBorder="1" applyAlignment="1">
      <alignment horizontal="center" vertical="center" wrapText="1"/>
    </xf>
    <xf numFmtId="0" fontId="15" fillId="2" borderId="23" xfId="0" applyFont="1" applyFill="1" applyBorder="1" applyAlignment="1">
      <alignment horizontal="center" wrapText="1"/>
    </xf>
    <xf numFmtId="0" fontId="20" fillId="2" borderId="23" xfId="0" applyFont="1" applyFill="1" applyBorder="1" applyAlignment="1">
      <alignment horizontal="right" wrapText="1"/>
    </xf>
    <xf numFmtId="4" fontId="10" fillId="2" borderId="37" xfId="0" applyNumberFormat="1" applyFont="1" applyFill="1" applyBorder="1" applyAlignment="1">
      <alignment horizontal="center" vertical="center"/>
    </xf>
    <xf numFmtId="4" fontId="10" fillId="2" borderId="38" xfId="0" applyNumberFormat="1" applyFont="1" applyFill="1" applyBorder="1" applyAlignment="1">
      <alignment horizontal="center" vertical="center"/>
    </xf>
    <xf numFmtId="4" fontId="15" fillId="2" borderId="51" xfId="0" applyNumberFormat="1" applyFont="1" applyFill="1" applyBorder="1" applyAlignment="1">
      <alignment horizontal="center" vertical="center"/>
    </xf>
    <xf numFmtId="0" fontId="20" fillId="2" borderId="26" xfId="0" applyFont="1" applyFill="1" applyBorder="1" applyAlignment="1">
      <alignment horizontal="left" wrapText="1"/>
    </xf>
    <xf numFmtId="0" fontId="15" fillId="2" borderId="26" xfId="0" applyFont="1" applyFill="1" applyBorder="1" applyAlignment="1">
      <alignment horizontal="center" wrapText="1"/>
    </xf>
    <xf numFmtId="4" fontId="15" fillId="2" borderId="6" xfId="0" applyNumberFormat="1" applyFont="1" applyFill="1" applyBorder="1" applyAlignment="1">
      <alignment horizontal="center" vertical="center"/>
    </xf>
    <xf numFmtId="4" fontId="15" fillId="2" borderId="22" xfId="0" applyNumberFormat="1" applyFont="1" applyFill="1" applyBorder="1" applyAlignment="1">
      <alignment horizontal="center" vertical="center"/>
    </xf>
    <xf numFmtId="4" fontId="15" fillId="2" borderId="23" xfId="0" applyNumberFormat="1" applyFont="1" applyFill="1" applyBorder="1" applyAlignment="1">
      <alignment horizontal="center" vertical="center"/>
    </xf>
    <xf numFmtId="4" fontId="15" fillId="2" borderId="56" xfId="0" applyNumberFormat="1" applyFont="1" applyFill="1" applyBorder="1" applyAlignment="1">
      <alignment horizontal="center" vertical="center"/>
    </xf>
    <xf numFmtId="4" fontId="15" fillId="2" borderId="57" xfId="0" applyNumberFormat="1" applyFont="1" applyFill="1" applyBorder="1" applyAlignment="1">
      <alignment horizontal="center" vertical="center"/>
    </xf>
    <xf numFmtId="0" fontId="20" fillId="2" borderId="7" xfId="0" applyFont="1" applyFill="1" applyBorder="1" applyAlignment="1">
      <alignment horizontal="center" vertical="center"/>
    </xf>
    <xf numFmtId="0" fontId="20" fillId="2" borderId="7" xfId="0" applyFont="1" applyFill="1" applyBorder="1" applyAlignment="1">
      <alignment horizontal="right" wrapText="1"/>
    </xf>
    <xf numFmtId="4" fontId="10" fillId="2" borderId="25" xfId="0" applyNumberFormat="1" applyFont="1" applyFill="1" applyBorder="1" applyAlignment="1">
      <alignment horizontal="center" vertical="center"/>
    </xf>
    <xf numFmtId="4" fontId="10" fillId="2" borderId="26" xfId="0" applyNumberFormat="1" applyFont="1" applyFill="1" applyBorder="1" applyAlignment="1">
      <alignment horizontal="center" vertical="center"/>
    </xf>
    <xf numFmtId="4" fontId="15" fillId="2" borderId="61" xfId="0" applyNumberFormat="1" applyFont="1" applyFill="1" applyBorder="1" applyAlignment="1">
      <alignment horizontal="center" vertical="center"/>
    </xf>
    <xf numFmtId="0" fontId="20" fillId="2" borderId="6" xfId="0" applyFont="1" applyFill="1" applyBorder="1" applyAlignment="1">
      <alignment horizontal="right" wrapText="1"/>
    </xf>
    <xf numFmtId="0" fontId="15" fillId="2" borderId="6" xfId="0" applyFont="1" applyFill="1" applyBorder="1" applyAlignment="1">
      <alignment horizontal="center" vertical="center"/>
    </xf>
    <xf numFmtId="0" fontId="15" fillId="2" borderId="6" xfId="0" applyFont="1" applyFill="1" applyBorder="1" applyAlignment="1">
      <alignment horizontal="center" wrapText="1"/>
    </xf>
    <xf numFmtId="0" fontId="20" fillId="2" borderId="6" xfId="0" applyFont="1" applyFill="1" applyBorder="1" applyAlignment="1">
      <alignment horizontal="center" vertical="center"/>
    </xf>
    <xf numFmtId="0" fontId="20" fillId="0" borderId="6" xfId="0" applyFont="1" applyBorder="1" applyAlignment="1" applyProtection="1">
      <alignment horizontal="right" wrapText="1"/>
      <protection locked="0"/>
    </xf>
    <xf numFmtId="0" fontId="20" fillId="2" borderId="59" xfId="0" applyFont="1" applyFill="1" applyBorder="1" applyAlignment="1">
      <alignment horizontal="center" vertical="center"/>
    </xf>
    <xf numFmtId="0" fontId="20" fillId="0" borderId="59" xfId="0" applyFont="1" applyBorder="1" applyAlignment="1" applyProtection="1">
      <alignment horizontal="right" wrapText="1"/>
      <protection locked="0"/>
    </xf>
    <xf numFmtId="4" fontId="15" fillId="2" borderId="85" xfId="0" applyNumberFormat="1" applyFont="1" applyFill="1" applyBorder="1" applyAlignment="1">
      <alignment horizontal="center" vertical="center" wrapText="1"/>
    </xf>
    <xf numFmtId="4" fontId="15" fillId="2" borderId="59" xfId="0" applyNumberFormat="1" applyFont="1" applyFill="1" applyBorder="1" applyAlignment="1">
      <alignment horizontal="center" vertical="center"/>
    </xf>
    <xf numFmtId="4" fontId="10" fillId="2" borderId="129" xfId="0" applyNumberFormat="1" applyFont="1" applyFill="1" applyBorder="1" applyAlignment="1">
      <alignment horizontal="center" vertical="center"/>
    </xf>
    <xf numFmtId="4" fontId="10" fillId="2" borderId="130" xfId="0" applyNumberFormat="1" applyFont="1" applyFill="1" applyBorder="1" applyAlignment="1">
      <alignment horizontal="center" vertical="center"/>
    </xf>
    <xf numFmtId="4" fontId="10" fillId="2" borderId="60" xfId="0" applyNumberFormat="1" applyFont="1" applyFill="1" applyBorder="1" applyAlignment="1">
      <alignment horizontal="center" vertical="center"/>
    </xf>
    <xf numFmtId="4" fontId="15" fillId="2" borderId="104" xfId="0" applyNumberFormat="1" applyFont="1" applyFill="1" applyBorder="1" applyAlignment="1">
      <alignment horizontal="center" vertical="center"/>
    </xf>
    <xf numFmtId="4" fontId="10" fillId="2" borderId="59" xfId="0" applyNumberFormat="1" applyFont="1" applyFill="1" applyBorder="1" applyAlignment="1">
      <alignment horizontal="center" vertical="center"/>
    </xf>
    <xf numFmtId="4" fontId="10" fillId="0" borderId="50" xfId="0" applyNumberFormat="1" applyFont="1" applyBorder="1" applyAlignment="1" applyProtection="1">
      <alignment horizontal="center" vertical="center" wrapText="1"/>
      <protection locked="0"/>
    </xf>
    <xf numFmtId="4" fontId="10" fillId="0" borderId="37" xfId="0" applyNumberFormat="1" applyFont="1" applyBorder="1" applyAlignment="1" applyProtection="1">
      <alignment horizontal="center" vertical="center"/>
      <protection locked="0"/>
    </xf>
    <xf numFmtId="4" fontId="10" fillId="0" borderId="38" xfId="0" applyNumberFormat="1" applyFont="1" applyBorder="1" applyAlignment="1" applyProtection="1">
      <alignment horizontal="center" vertical="center"/>
      <protection locked="0"/>
    </xf>
    <xf numFmtId="4" fontId="10" fillId="0" borderId="50" xfId="0" applyNumberFormat="1" applyFont="1" applyBorder="1" applyAlignment="1" applyProtection="1">
      <alignment horizontal="center" vertical="center"/>
      <protection locked="0"/>
    </xf>
    <xf numFmtId="4" fontId="10" fillId="0" borderId="9" xfId="0" applyNumberFormat="1" applyFont="1" applyBorder="1" applyAlignment="1" applyProtection="1">
      <alignment horizontal="center" vertical="center"/>
      <protection locked="0"/>
    </xf>
    <xf numFmtId="4" fontId="10" fillId="0" borderId="31" xfId="0" applyNumberFormat="1" applyFont="1" applyBorder="1" applyAlignment="1" applyProtection="1">
      <alignment horizontal="center" vertical="center"/>
      <protection locked="0"/>
    </xf>
    <xf numFmtId="0" fontId="20" fillId="2" borderId="26" xfId="0" applyFont="1" applyFill="1" applyBorder="1" applyAlignment="1">
      <alignment horizontal="right" wrapText="1"/>
    </xf>
    <xf numFmtId="4" fontId="15" fillId="2" borderId="24" xfId="0" applyNumberFormat="1" applyFont="1" applyFill="1" applyBorder="1" applyAlignment="1">
      <alignment horizontal="center" vertical="center"/>
    </xf>
    <xf numFmtId="4" fontId="10" fillId="0" borderId="25" xfId="0" applyNumberFormat="1" applyFont="1" applyBorder="1" applyAlignment="1" applyProtection="1">
      <alignment horizontal="center" vertical="center"/>
      <protection locked="0"/>
    </xf>
    <xf numFmtId="4" fontId="10" fillId="0" borderId="26" xfId="0" applyNumberFormat="1" applyFont="1" applyBorder="1" applyAlignment="1" applyProtection="1">
      <alignment horizontal="center" vertical="center"/>
      <protection locked="0"/>
    </xf>
    <xf numFmtId="4" fontId="10" fillId="0" borderId="60" xfId="0" applyNumberFormat="1" applyFont="1" applyBorder="1" applyAlignment="1" applyProtection="1">
      <alignment horizontal="center" vertical="center"/>
      <protection locked="0"/>
    </xf>
    <xf numFmtId="4" fontId="10" fillId="0" borderId="7" xfId="0" applyNumberFormat="1" applyFont="1" applyBorder="1" applyAlignment="1" applyProtection="1">
      <alignment horizontal="center" vertical="center"/>
      <protection locked="0"/>
    </xf>
    <xf numFmtId="4" fontId="10" fillId="0" borderId="27" xfId="0" applyNumberFormat="1" applyFont="1" applyBorder="1" applyAlignment="1" applyProtection="1">
      <alignment horizontal="center" vertical="center"/>
      <protection locked="0"/>
    </xf>
    <xf numFmtId="4" fontId="10" fillId="0" borderId="22" xfId="0" applyNumberFormat="1" applyFont="1" applyBorder="1" applyAlignment="1" applyProtection="1">
      <alignment horizontal="center" vertical="center"/>
      <protection locked="0"/>
    </xf>
    <xf numFmtId="4" fontId="10" fillId="0" borderId="23" xfId="0" applyNumberFormat="1" applyFont="1" applyBorder="1" applyAlignment="1" applyProtection="1">
      <alignment horizontal="center" vertical="center"/>
      <protection locked="0"/>
    </xf>
    <xf numFmtId="4" fontId="10" fillId="0" borderId="56" xfId="0" applyNumberFormat="1" applyFont="1" applyBorder="1" applyAlignment="1" applyProtection="1">
      <alignment horizontal="center" vertical="center"/>
      <protection locked="0"/>
    </xf>
    <xf numFmtId="4" fontId="10" fillId="0" borderId="6"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4" fontId="10" fillId="0" borderId="129" xfId="0" applyNumberFormat="1" applyFont="1" applyBorder="1" applyAlignment="1" applyProtection="1">
      <alignment horizontal="center" vertical="center"/>
      <protection locked="0"/>
    </xf>
    <xf numFmtId="4" fontId="10" fillId="0" borderId="130" xfId="0" applyNumberFormat="1" applyFont="1" applyBorder="1" applyAlignment="1" applyProtection="1">
      <alignment horizontal="center" vertical="center"/>
      <protection locked="0"/>
    </xf>
    <xf numFmtId="4" fontId="10" fillId="0" borderId="131" xfId="0" applyNumberFormat="1" applyFont="1" applyBorder="1" applyAlignment="1" applyProtection="1">
      <alignment horizontal="center" vertical="center"/>
      <protection locked="0"/>
    </xf>
    <xf numFmtId="4" fontId="10" fillId="0" borderId="59" xfId="0" applyNumberFormat="1" applyFont="1" applyBorder="1" applyAlignment="1" applyProtection="1">
      <alignment horizontal="center" vertical="center"/>
      <protection locked="0"/>
    </xf>
    <xf numFmtId="4" fontId="10" fillId="0" borderId="103" xfId="0" applyNumberFormat="1" applyFont="1" applyBorder="1" applyAlignment="1" applyProtection="1">
      <alignment horizontal="center" vertical="center"/>
      <protection locked="0"/>
    </xf>
    <xf numFmtId="4" fontId="15" fillId="0" borderId="59" xfId="0" applyNumberFormat="1" applyFont="1" applyBorder="1" applyAlignment="1" applyProtection="1">
      <alignment horizontal="center" vertical="center" wrapText="1"/>
      <protection locked="0"/>
    </xf>
    <xf numFmtId="4" fontId="11" fillId="0" borderId="0" xfId="0" applyNumberFormat="1" applyFont="1"/>
    <xf numFmtId="4" fontId="10" fillId="2" borderId="50" xfId="0" applyNumberFormat="1" applyFont="1" applyFill="1" applyBorder="1" applyAlignment="1">
      <alignment horizontal="center" vertical="center" wrapText="1"/>
    </xf>
    <xf numFmtId="4" fontId="10" fillId="2" borderId="51" xfId="0" applyNumberFormat="1" applyFont="1" applyFill="1" applyBorder="1" applyAlignment="1">
      <alignment horizontal="center" vertical="center" wrapText="1"/>
    </xf>
    <xf numFmtId="0" fontId="20" fillId="2" borderId="10" xfId="0" applyFont="1" applyFill="1" applyBorder="1" applyAlignment="1">
      <alignment horizontal="center" vertical="center"/>
    </xf>
    <xf numFmtId="4" fontId="10" fillId="2" borderId="125" xfId="0" applyNumberFormat="1" applyFont="1" applyFill="1" applyBorder="1" applyAlignment="1">
      <alignment horizontal="center" vertical="center" wrapText="1"/>
    </xf>
    <xf numFmtId="4" fontId="10" fillId="2" borderId="129" xfId="0" applyNumberFormat="1" applyFont="1" applyFill="1" applyBorder="1" applyAlignment="1">
      <alignment horizontal="center" vertical="center" wrapText="1"/>
    </xf>
    <xf numFmtId="4" fontId="10" fillId="2" borderId="130" xfId="0" applyNumberFormat="1" applyFont="1" applyFill="1" applyBorder="1" applyAlignment="1">
      <alignment horizontal="center" vertical="center" wrapText="1"/>
    </xf>
    <xf numFmtId="4" fontId="10" fillId="2" borderId="131" xfId="0" applyNumberFormat="1" applyFont="1" applyFill="1" applyBorder="1" applyAlignment="1">
      <alignment horizontal="center" vertical="center" wrapText="1"/>
    </xf>
    <xf numFmtId="4" fontId="10" fillId="2" borderId="59" xfId="0" applyNumberFormat="1" applyFont="1" applyFill="1" applyBorder="1" applyAlignment="1">
      <alignment horizontal="center" vertical="center" wrapText="1"/>
    </xf>
    <xf numFmtId="4" fontId="10" fillId="2" borderId="104" xfId="0" applyNumberFormat="1" applyFont="1" applyFill="1" applyBorder="1" applyAlignment="1">
      <alignment horizontal="center" vertical="center" wrapText="1"/>
    </xf>
    <xf numFmtId="4" fontId="10" fillId="2" borderId="103" xfId="0" applyNumberFormat="1" applyFont="1" applyFill="1" applyBorder="1" applyAlignment="1">
      <alignment horizontal="center" vertical="center" wrapText="1"/>
    </xf>
    <xf numFmtId="4" fontId="20" fillId="2" borderId="132" xfId="0" applyNumberFormat="1" applyFont="1" applyFill="1" applyBorder="1" applyAlignment="1">
      <alignment horizontal="center" vertical="center" wrapText="1"/>
    </xf>
    <xf numFmtId="0" fontId="10" fillId="2" borderId="9" xfId="0" applyFont="1" applyFill="1" applyBorder="1" applyAlignment="1">
      <alignment horizontal="left" vertical="center" wrapText="1"/>
    </xf>
    <xf numFmtId="2" fontId="15" fillId="2" borderId="29"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xf>
    <xf numFmtId="2" fontId="10" fillId="0" borderId="37" xfId="0" applyNumberFormat="1" applyFont="1" applyBorder="1" applyAlignment="1" applyProtection="1">
      <alignment horizontal="center" vertical="center"/>
      <protection locked="0"/>
    </xf>
    <xf numFmtId="2" fontId="10" fillId="0" borderId="38" xfId="0" applyNumberFormat="1" applyFont="1" applyBorder="1" applyAlignment="1" applyProtection="1">
      <alignment horizontal="center" vertical="center"/>
      <protection locked="0"/>
    </xf>
    <xf numFmtId="2" fontId="10" fillId="0" borderId="50" xfId="0" applyNumberFormat="1" applyFont="1" applyBorder="1" applyAlignment="1" applyProtection="1">
      <alignment horizontal="center" vertical="center"/>
      <protection locked="0"/>
    </xf>
    <xf numFmtId="2" fontId="10" fillId="0" borderId="9" xfId="0" applyNumberFormat="1" applyFont="1" applyBorder="1" applyAlignment="1" applyProtection="1">
      <alignment horizontal="center" vertical="center"/>
      <protection locked="0"/>
    </xf>
    <xf numFmtId="2" fontId="15" fillId="2" borderId="51" xfId="0" applyNumberFormat="1" applyFont="1" applyFill="1" applyBorder="1" applyAlignment="1">
      <alignment horizontal="center" vertical="center"/>
    </xf>
    <xf numFmtId="2" fontId="10" fillId="0" borderId="31" xfId="0" applyNumberFormat="1" applyFont="1" applyBorder="1" applyAlignment="1" applyProtection="1">
      <alignment horizontal="center" vertical="center"/>
      <protection locked="0"/>
    </xf>
    <xf numFmtId="0" fontId="10" fillId="2" borderId="6" xfId="0" applyFont="1" applyFill="1" applyBorder="1" applyAlignment="1">
      <alignment horizontal="left" vertical="center" wrapText="1"/>
    </xf>
    <xf numFmtId="2" fontId="15" fillId="2" borderId="30"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xf>
    <xf numFmtId="2" fontId="10" fillId="0" borderId="22"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2" fontId="10" fillId="0" borderId="56" xfId="0" applyNumberFormat="1" applyFont="1" applyBorder="1" applyAlignment="1" applyProtection="1">
      <alignment horizontal="center" vertical="center"/>
      <protection locked="0"/>
    </xf>
    <xf numFmtId="2" fontId="10" fillId="0" borderId="6" xfId="0" applyNumberFormat="1" applyFont="1" applyBorder="1" applyAlignment="1" applyProtection="1">
      <alignment horizontal="center" vertical="center"/>
      <protection locked="0"/>
    </xf>
    <xf numFmtId="2" fontId="10" fillId="0" borderId="24" xfId="0" applyNumberFormat="1" applyFont="1" applyBorder="1" applyAlignment="1" applyProtection="1">
      <alignment horizontal="center" vertical="center"/>
      <protection locked="0"/>
    </xf>
    <xf numFmtId="0" fontId="10" fillId="2" borderId="7" xfId="0" applyFont="1" applyFill="1" applyBorder="1" applyAlignment="1">
      <alignment horizontal="left" vertical="center" wrapText="1"/>
    </xf>
    <xf numFmtId="2" fontId="15" fillId="2" borderId="32" xfId="0" applyNumberFormat="1" applyFont="1" applyFill="1" applyBorder="1" applyAlignment="1">
      <alignment horizontal="center" vertical="center" wrapText="1"/>
    </xf>
    <xf numFmtId="2" fontId="15" fillId="2" borderId="7" xfId="0" applyNumberFormat="1" applyFont="1" applyFill="1" applyBorder="1" applyAlignment="1">
      <alignment horizontal="center" vertical="center"/>
    </xf>
    <xf numFmtId="2" fontId="10" fillId="0" borderId="25" xfId="0" applyNumberFormat="1" applyFont="1" applyBorder="1" applyAlignment="1" applyProtection="1">
      <alignment horizontal="center" vertical="center"/>
      <protection locked="0"/>
    </xf>
    <xf numFmtId="2" fontId="10" fillId="0" borderId="26" xfId="0" applyNumberFormat="1" applyFont="1" applyBorder="1" applyAlignment="1" applyProtection="1">
      <alignment horizontal="center" vertical="center"/>
      <protection locked="0"/>
    </xf>
    <xf numFmtId="2" fontId="10" fillId="0" borderId="60" xfId="0" applyNumberFormat="1" applyFont="1" applyBorder="1" applyAlignment="1" applyProtection="1">
      <alignment horizontal="center" vertical="center"/>
      <protection locked="0"/>
    </xf>
    <xf numFmtId="2" fontId="10" fillId="0" borderId="7" xfId="0" applyNumberFormat="1" applyFont="1" applyBorder="1" applyAlignment="1" applyProtection="1">
      <alignment horizontal="center" vertical="center"/>
      <protection locked="0"/>
    </xf>
    <xf numFmtId="2" fontId="10" fillId="0" borderId="27" xfId="0" applyNumberFormat="1" applyFont="1" applyBorder="1" applyAlignment="1" applyProtection="1">
      <alignment horizontal="center" vertical="center"/>
      <protection locked="0"/>
    </xf>
    <xf numFmtId="0" fontId="10" fillId="2" borderId="76" xfId="0" applyFont="1" applyFill="1" applyBorder="1" applyAlignment="1">
      <alignment horizontal="center" vertical="center"/>
    </xf>
    <xf numFmtId="0" fontId="10" fillId="2" borderId="77" xfId="0" applyFont="1" applyFill="1" applyBorder="1" applyAlignment="1">
      <alignment horizontal="left" vertical="center" wrapText="1"/>
    </xf>
    <xf numFmtId="2" fontId="15" fillId="2" borderId="76" xfId="0" applyNumberFormat="1" applyFont="1" applyFill="1" applyBorder="1" applyAlignment="1">
      <alignment horizontal="center" vertical="center" wrapText="1"/>
    </xf>
    <xf numFmtId="2" fontId="15" fillId="2" borderId="77" xfId="0" applyNumberFormat="1" applyFont="1" applyFill="1" applyBorder="1" applyAlignment="1">
      <alignment horizontal="center" vertical="center"/>
    </xf>
    <xf numFmtId="2" fontId="10" fillId="0" borderId="78" xfId="0" applyNumberFormat="1" applyFont="1" applyBorder="1" applyAlignment="1" applyProtection="1">
      <alignment horizontal="center" vertical="center"/>
      <protection locked="0"/>
    </xf>
    <xf numFmtId="2" fontId="10" fillId="0" borderId="79" xfId="0" applyNumberFormat="1" applyFont="1" applyBorder="1" applyAlignment="1" applyProtection="1">
      <alignment horizontal="center" vertical="center"/>
      <protection locked="0"/>
    </xf>
    <xf numFmtId="2" fontId="10" fillId="0" borderId="133" xfId="0" applyNumberFormat="1" applyFont="1" applyBorder="1" applyAlignment="1" applyProtection="1">
      <alignment horizontal="center" vertical="center"/>
      <protection locked="0"/>
    </xf>
    <xf numFmtId="2" fontId="10" fillId="0" borderId="77" xfId="0" applyNumberFormat="1" applyFont="1" applyBorder="1" applyAlignment="1" applyProtection="1">
      <alignment horizontal="center" vertical="center"/>
      <protection locked="0"/>
    </xf>
    <xf numFmtId="2" fontId="10" fillId="0" borderId="80" xfId="0" applyNumberFormat="1" applyFont="1" applyBorder="1" applyAlignment="1" applyProtection="1">
      <alignment horizontal="center" vertical="center"/>
      <protection locked="0"/>
    </xf>
    <xf numFmtId="2" fontId="15" fillId="2" borderId="44" xfId="0" applyNumberFormat="1" applyFont="1" applyFill="1" applyBorder="1" applyAlignment="1">
      <alignment horizontal="center" vertical="center" wrapText="1"/>
    </xf>
    <xf numFmtId="2" fontId="15" fillId="2" borderId="43" xfId="0" applyNumberFormat="1" applyFont="1" applyFill="1" applyBorder="1" applyAlignment="1">
      <alignment horizontal="center" vertical="center" wrapText="1"/>
    </xf>
    <xf numFmtId="2" fontId="15" fillId="2" borderId="45" xfId="0" applyNumberFormat="1" applyFont="1" applyFill="1" applyBorder="1" applyAlignment="1">
      <alignment horizontal="center" vertical="center" wrapText="1"/>
    </xf>
    <xf numFmtId="2" fontId="15" fillId="2" borderId="46" xfId="0" applyNumberFormat="1" applyFont="1" applyFill="1" applyBorder="1" applyAlignment="1">
      <alignment horizontal="center" vertical="center" wrapText="1"/>
    </xf>
    <xf numFmtId="2" fontId="15" fillId="2" borderId="116" xfId="0" applyNumberFormat="1" applyFont="1" applyFill="1" applyBorder="1" applyAlignment="1">
      <alignment horizontal="center" vertical="center" wrapText="1"/>
    </xf>
    <xf numFmtId="2" fontId="15" fillId="2" borderId="48" xfId="0" applyNumberFormat="1" applyFont="1" applyFill="1" applyBorder="1" applyAlignment="1">
      <alignment horizontal="center" vertical="center" wrapText="1"/>
    </xf>
    <xf numFmtId="2" fontId="15" fillId="2" borderId="47"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wrapText="1"/>
    </xf>
    <xf numFmtId="2" fontId="15" fillId="2" borderId="37" xfId="0" applyNumberFormat="1" applyFont="1" applyFill="1" applyBorder="1" applyAlignment="1">
      <alignment horizontal="center" vertical="center" wrapText="1"/>
    </xf>
    <xf numFmtId="2" fontId="15" fillId="2" borderId="38" xfId="0" applyNumberFormat="1" applyFont="1" applyFill="1" applyBorder="1" applyAlignment="1">
      <alignment horizontal="center" vertical="center" wrapText="1"/>
    </xf>
    <xf numFmtId="2" fontId="15" fillId="2" borderId="50" xfId="0" applyNumberFormat="1" applyFont="1" applyFill="1" applyBorder="1" applyAlignment="1">
      <alignment horizontal="center" vertical="center" wrapText="1"/>
    </xf>
    <xf numFmtId="2" fontId="15" fillId="2" borderId="51" xfId="0" applyNumberFormat="1" applyFont="1" applyFill="1" applyBorder="1" applyAlignment="1">
      <alignment horizontal="center" vertical="center" wrapText="1"/>
    </xf>
    <xf numFmtId="2" fontId="15" fillId="2" borderId="31" xfId="0" applyNumberFormat="1" applyFont="1" applyFill="1" applyBorder="1" applyAlignment="1">
      <alignment horizontal="center" vertical="center" wrapText="1"/>
    </xf>
    <xf numFmtId="2" fontId="10" fillId="0" borderId="29" xfId="0" applyNumberFormat="1" applyFont="1" applyBorder="1" applyAlignment="1" applyProtection="1">
      <alignment horizontal="center" vertical="center" wrapText="1"/>
      <protection locked="0"/>
    </xf>
    <xf numFmtId="2" fontId="10" fillId="2" borderId="9" xfId="0" applyNumberFormat="1" applyFont="1" applyFill="1" applyBorder="1" applyAlignment="1">
      <alignment horizontal="center" vertical="center" wrapText="1"/>
    </xf>
    <xf numFmtId="2" fontId="10" fillId="2" borderId="37" xfId="0" applyNumberFormat="1" applyFont="1" applyFill="1" applyBorder="1" applyAlignment="1">
      <alignment horizontal="center" vertical="center" wrapText="1"/>
    </xf>
    <xf numFmtId="2" fontId="10" fillId="2" borderId="38" xfId="0" applyNumberFormat="1" applyFont="1" applyFill="1" applyBorder="1" applyAlignment="1">
      <alignment horizontal="center" vertical="center" wrapText="1"/>
    </xf>
    <xf numFmtId="2" fontId="10" fillId="2" borderId="50" xfId="0" applyNumberFormat="1" applyFont="1" applyFill="1" applyBorder="1" applyAlignment="1">
      <alignment horizontal="center" vertical="center" wrapText="1"/>
    </xf>
    <xf numFmtId="2" fontId="10" fillId="2" borderId="51" xfId="0" applyNumberFormat="1" applyFont="1" applyFill="1" applyBorder="1" applyAlignment="1">
      <alignment horizontal="center" vertical="center" wrapText="1"/>
    </xf>
    <xf numFmtId="2" fontId="10" fillId="2" borderId="31" xfId="0" applyNumberFormat="1" applyFont="1" applyFill="1" applyBorder="1" applyAlignment="1">
      <alignment horizontal="center" vertical="center" wrapText="1"/>
    </xf>
    <xf numFmtId="2" fontId="15" fillId="2" borderId="22" xfId="0" applyNumberFormat="1" applyFont="1" applyFill="1" applyBorder="1" applyAlignment="1">
      <alignment horizontal="center" vertical="center"/>
    </xf>
    <xf numFmtId="2" fontId="15" fillId="2" borderId="23" xfId="0" applyNumberFormat="1" applyFont="1" applyFill="1" applyBorder="1" applyAlignment="1">
      <alignment horizontal="center" vertical="center"/>
    </xf>
    <xf numFmtId="2" fontId="15" fillId="2" borderId="56" xfId="0" applyNumberFormat="1" applyFont="1" applyFill="1" applyBorder="1" applyAlignment="1">
      <alignment horizontal="center" vertical="center"/>
    </xf>
    <xf numFmtId="2" fontId="15" fillId="2" borderId="57" xfId="0" applyNumberFormat="1" applyFont="1" applyFill="1" applyBorder="1" applyAlignment="1">
      <alignment horizontal="center" vertical="center"/>
    </xf>
    <xf numFmtId="2" fontId="15" fillId="2" borderId="24" xfId="0" applyNumberFormat="1" applyFont="1" applyFill="1" applyBorder="1" applyAlignment="1">
      <alignment horizontal="center" vertical="center"/>
    </xf>
    <xf numFmtId="2" fontId="10" fillId="0" borderId="32" xfId="0" applyNumberFormat="1" applyFont="1" applyBorder="1" applyAlignment="1" applyProtection="1">
      <alignment horizontal="center" vertical="center" wrapText="1"/>
      <protection locked="0"/>
    </xf>
    <xf numFmtId="2" fontId="15" fillId="2" borderId="23" xfId="0" applyNumberFormat="1" applyFont="1" applyFill="1" applyBorder="1" applyAlignment="1">
      <alignment horizontal="center" vertical="center" wrapText="1"/>
    </xf>
    <xf numFmtId="2" fontId="15" fillId="2" borderId="134" xfId="0" applyNumberFormat="1" applyFont="1" applyFill="1" applyBorder="1" applyAlignment="1">
      <alignment horizontal="center" vertical="center" wrapText="1"/>
    </xf>
    <xf numFmtId="2" fontId="15" fillId="2" borderId="56"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wrapText="1"/>
    </xf>
    <xf numFmtId="2" fontId="15" fillId="2" borderId="24" xfId="0" applyNumberFormat="1" applyFont="1" applyFill="1" applyBorder="1" applyAlignment="1">
      <alignment horizontal="center" vertical="center" wrapText="1"/>
    </xf>
    <xf numFmtId="2" fontId="10" fillId="0" borderId="30" xfId="0" applyNumberFormat="1" applyFont="1" applyBorder="1" applyAlignment="1" applyProtection="1">
      <alignment horizontal="center" vertical="center" wrapText="1"/>
      <protection locked="0"/>
    </xf>
    <xf numFmtId="0" fontId="10" fillId="2" borderId="10" xfId="0" applyFont="1" applyFill="1" applyBorder="1" applyAlignment="1">
      <alignment horizontal="center" vertical="center"/>
    </xf>
    <xf numFmtId="0" fontId="10" fillId="2" borderId="10" xfId="0" applyFont="1" applyFill="1" applyBorder="1" applyAlignment="1">
      <alignment horizontal="left" vertical="center" wrapText="1"/>
    </xf>
    <xf numFmtId="2" fontId="15" fillId="2" borderId="33" xfId="0" applyNumberFormat="1" applyFont="1" applyFill="1" applyBorder="1" applyAlignment="1">
      <alignment horizontal="center" vertical="center" wrapText="1"/>
    </xf>
    <xf numFmtId="2" fontId="15" fillId="2" borderId="10" xfId="0" applyNumberFormat="1" applyFont="1" applyFill="1" applyBorder="1" applyAlignment="1">
      <alignment horizontal="center" vertical="center"/>
    </xf>
    <xf numFmtId="2" fontId="10" fillId="0" borderId="39" xfId="0" applyNumberFormat="1" applyFont="1" applyBorder="1" applyAlignment="1" applyProtection="1">
      <alignment horizontal="center" vertical="center"/>
      <protection locked="0"/>
    </xf>
    <xf numFmtId="2" fontId="10" fillId="0" borderId="34" xfId="0" applyNumberFormat="1" applyFont="1" applyBorder="1" applyAlignment="1" applyProtection="1">
      <alignment horizontal="center" vertical="center"/>
      <protection locked="0"/>
    </xf>
    <xf numFmtId="2" fontId="10" fillId="0" borderId="126" xfId="0" applyNumberFormat="1" applyFont="1" applyBorder="1" applyAlignment="1" applyProtection="1">
      <alignment horizontal="center" vertical="center"/>
      <protection locked="0"/>
    </xf>
    <xf numFmtId="2" fontId="10" fillId="0" borderId="10" xfId="0" applyNumberFormat="1" applyFont="1" applyBorder="1" applyAlignment="1" applyProtection="1">
      <alignment horizontal="center" vertical="center"/>
      <protection locked="0"/>
    </xf>
    <xf numFmtId="2" fontId="10" fillId="0" borderId="35" xfId="0" applyNumberFormat="1" applyFont="1" applyBorder="1" applyAlignment="1" applyProtection="1">
      <alignment horizontal="center" vertical="center"/>
      <protection locked="0"/>
    </xf>
    <xf numFmtId="0" fontId="15" fillId="2" borderId="40" xfId="0" applyFont="1" applyFill="1" applyBorder="1" applyAlignment="1">
      <alignment horizontal="center" vertical="center"/>
    </xf>
    <xf numFmtId="0" fontId="15" fillId="2" borderId="125" xfId="0" applyFont="1" applyFill="1" applyBorder="1" applyAlignment="1">
      <alignment horizontal="center" vertical="center" wrapText="1"/>
    </xf>
    <xf numFmtId="2" fontId="15" fillId="2" borderId="40" xfId="0" applyNumberFormat="1" applyFont="1" applyFill="1" applyBorder="1" applyAlignment="1">
      <alignment horizontal="center" vertical="center" wrapText="1"/>
    </xf>
    <xf numFmtId="2" fontId="15" fillId="2" borderId="5" xfId="0" applyNumberFormat="1" applyFont="1" applyFill="1" applyBorder="1" applyAlignment="1">
      <alignment horizontal="center" vertical="center"/>
    </xf>
    <xf numFmtId="2" fontId="15" fillId="2" borderId="13" xfId="0" applyNumberFormat="1" applyFont="1" applyFill="1" applyBorder="1" applyAlignment="1">
      <alignment horizontal="center" vertical="center"/>
    </xf>
    <xf numFmtId="2" fontId="15" fillId="2" borderId="14" xfId="0" applyNumberFormat="1" applyFont="1" applyFill="1" applyBorder="1" applyAlignment="1">
      <alignment horizontal="center" vertical="center"/>
    </xf>
    <xf numFmtId="2" fontId="15" fillId="2" borderId="132" xfId="0" applyNumberFormat="1" applyFont="1" applyFill="1" applyBorder="1" applyAlignment="1">
      <alignment horizontal="center" vertical="center"/>
    </xf>
    <xf numFmtId="2" fontId="15" fillId="2" borderId="41" xfId="0" applyNumberFormat="1" applyFont="1" applyFill="1" applyBorder="1" applyAlignment="1">
      <alignment horizontal="center" vertical="center"/>
    </xf>
    <xf numFmtId="2" fontId="15" fillId="2" borderId="15" xfId="0" applyNumberFormat="1" applyFont="1" applyFill="1" applyBorder="1" applyAlignment="1">
      <alignment horizontal="center" vertical="center"/>
    </xf>
    <xf numFmtId="0" fontId="0" fillId="0" borderId="0" xfId="1" applyFont="1" applyProtection="1"/>
    <xf numFmtId="0" fontId="0" fillId="0" borderId="0" xfId="1" applyFill="1" applyProtection="1"/>
    <xf numFmtId="0" fontId="0" fillId="0" borderId="0" xfId="1" applyProtection="1"/>
    <xf numFmtId="0" fontId="0" fillId="0" borderId="1" xfId="5" applyFont="1" applyBorder="1" applyAlignment="1" applyProtection="1">
      <alignment horizontal="left"/>
    </xf>
    <xf numFmtId="0" fontId="0" fillId="0" borderId="2" xfId="5" applyFont="1" applyBorder="1" applyAlignment="1" applyProtection="1">
      <alignment horizontal="left"/>
    </xf>
    <xf numFmtId="0" fontId="0" fillId="0" borderId="3" xfId="5" applyFont="1" applyBorder="1" applyAlignment="1" applyProtection="1">
      <alignment horizontal="left"/>
    </xf>
    <xf numFmtId="0" fontId="0" fillId="0" borderId="1" xfId="5" applyFont="1" applyBorder="1" applyProtection="1"/>
    <xf numFmtId="0" fontId="0" fillId="0" borderId="2" xfId="5" applyFont="1" applyBorder="1" applyProtection="1"/>
    <xf numFmtId="0" fontId="0" fillId="0" borderId="3" xfId="5" applyFont="1" applyBorder="1" applyProtection="1"/>
    <xf numFmtId="0" fontId="0" fillId="0" borderId="4" xfId="5" applyFont="1" applyBorder="1" applyProtection="1"/>
    <xf numFmtId="0" fontId="0" fillId="0" borderId="4" xfId="5" applyFill="1" applyBorder="1" applyProtection="1"/>
    <xf numFmtId="0" fontId="0" fillId="0" borderId="4" xfId="5" applyBorder="1" applyProtection="1"/>
    <xf numFmtId="0" fontId="22" fillId="0" borderId="1" xfId="5" applyFont="1" applyBorder="1" applyAlignment="1" applyProtection="1">
      <alignment horizontal="left"/>
    </xf>
    <xf numFmtId="0" fontId="22" fillId="0" borderId="2" xfId="5" applyFont="1" applyBorder="1" applyAlignment="1" applyProtection="1">
      <alignment horizontal="left"/>
    </xf>
    <xf numFmtId="0" fontId="22" fillId="0" borderId="3" xfId="5" applyFont="1" applyBorder="1" applyAlignment="1" applyProtection="1">
      <alignment horizontal="left"/>
    </xf>
    <xf numFmtId="0" fontId="6" fillId="0" borderId="0" xfId="0" applyFont="1" applyFill="1" applyAlignment="1" applyProtection="1">
      <alignment horizontal="right" vertical="center" wrapText="1"/>
    </xf>
    <xf numFmtId="0" fontId="15" fillId="2" borderId="5" xfId="5" applyFont="1" applyFill="1" applyBorder="1" applyAlignment="1" applyProtection="1">
      <alignment horizontal="center" vertical="center"/>
    </xf>
    <xf numFmtId="0" fontId="15" fillId="2" borderId="135" xfId="5" applyFont="1" applyFill="1" applyBorder="1" applyAlignment="1" applyProtection="1">
      <alignment horizontal="center" vertical="center"/>
    </xf>
    <xf numFmtId="167" fontId="15" fillId="2" borderId="5" xfId="5" applyNumberFormat="1" applyFont="1" applyFill="1" applyBorder="1" applyAlignment="1" applyProtection="1">
      <alignment horizontal="center" vertical="center" wrapText="1"/>
    </xf>
    <xf numFmtId="3" fontId="15" fillId="2" borderId="88" xfId="5" applyNumberFormat="1" applyFont="1" applyFill="1" applyBorder="1" applyAlignment="1" applyProtection="1">
      <alignment horizontal="center" vertical="center" wrapText="1"/>
    </xf>
    <xf numFmtId="3" fontId="15" fillId="2" borderId="41" xfId="5" applyNumberFormat="1" applyFont="1" applyFill="1" applyBorder="1" applyAlignment="1" applyProtection="1">
      <alignment horizontal="center" vertical="center" wrapText="1"/>
    </xf>
    <xf numFmtId="0" fontId="0" fillId="0" borderId="0" xfId="5" applyFont="1" applyAlignment="1" applyProtection="1">
      <alignment wrapText="1"/>
    </xf>
    <xf numFmtId="0" fontId="15" fillId="2" borderId="8" xfId="5" applyFont="1" applyFill="1" applyBorder="1" applyAlignment="1" applyProtection="1">
      <alignment horizontal="center" vertical="center"/>
    </xf>
    <xf numFmtId="0" fontId="15" fillId="2" borderId="135" xfId="5" applyFont="1" applyFill="1" applyBorder="1" applyAlignment="1" applyProtection="1">
      <alignment horizontal="center" vertical="center" wrapText="1"/>
    </xf>
    <xf numFmtId="0" fontId="15" fillId="2" borderId="52" xfId="5" applyFont="1" applyFill="1" applyBorder="1" applyAlignment="1" applyProtection="1">
      <alignment horizontal="center" vertical="center"/>
    </xf>
    <xf numFmtId="4" fontId="15" fillId="2" borderId="8" xfId="5" applyNumberFormat="1" applyFont="1" applyFill="1" applyBorder="1" applyAlignment="1" applyProtection="1">
      <alignment horizontal="center" vertical="center"/>
    </xf>
    <xf numFmtId="4" fontId="15" fillId="2" borderId="53" xfId="5" applyNumberFormat="1" applyFont="1" applyFill="1" applyBorder="1" applyAlignment="1" applyProtection="1">
      <alignment horizontal="center" vertical="center"/>
    </xf>
    <xf numFmtId="0" fontId="23" fillId="0" borderId="0" xfId="5" applyFont="1" applyAlignment="1" applyProtection="1">
      <alignment wrapText="1"/>
    </xf>
    <xf numFmtId="0" fontId="21" fillId="2" borderId="6" xfId="5" applyFont="1" applyFill="1" applyBorder="1" applyAlignment="1" applyProtection="1">
      <alignment horizontal="center" vertical="center"/>
    </xf>
    <xf numFmtId="0" fontId="21" fillId="2" borderId="57"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8" fontId="15" fillId="2" borderId="9" xfId="5" applyNumberFormat="1" applyFont="1" applyFill="1" applyBorder="1" applyAlignment="1" applyProtection="1">
      <alignment horizontal="center" vertical="center"/>
    </xf>
    <xf numFmtId="4" fontId="15" fillId="2" borderId="57" xfId="5" applyNumberFormat="1" applyFont="1" applyFill="1" applyBorder="1" applyAlignment="1" applyProtection="1">
      <alignment horizontal="center" vertical="center"/>
    </xf>
    <xf numFmtId="0" fontId="20" fillId="2" borderId="6" xfId="5" applyFont="1" applyFill="1" applyBorder="1" applyAlignment="1" applyProtection="1">
      <alignment horizontal="center" vertical="center"/>
    </xf>
    <xf numFmtId="0" fontId="20" fillId="2" borderId="57" xfId="5" applyFont="1" applyFill="1" applyBorder="1" applyAlignment="1" applyProtection="1">
      <alignment horizontal="right" vertical="center"/>
    </xf>
    <xf numFmtId="0" fontId="20" fillId="2" borderId="32" xfId="5" applyFont="1" applyFill="1" applyBorder="1" applyAlignment="1" applyProtection="1">
      <alignment horizontal="center" vertical="center"/>
    </xf>
    <xf numFmtId="168" fontId="10" fillId="0" borderId="6" xfId="5" applyNumberFormat="1" applyFont="1" applyBorder="1" applyAlignment="1" applyProtection="1">
      <alignment horizontal="center" vertical="center"/>
      <protection locked="0"/>
    </xf>
    <xf numFmtId="0" fontId="20" fillId="2" borderId="127" xfId="5" applyFont="1" applyFill="1" applyBorder="1" applyAlignment="1" applyProtection="1">
      <alignment horizontal="right" vertical="center"/>
    </xf>
    <xf numFmtId="168" fontId="10" fillId="0" borderId="10" xfId="5" applyNumberFormat="1" applyFont="1" applyBorder="1" applyAlignment="1" applyProtection="1">
      <alignment horizontal="center" vertical="center"/>
      <protection locked="0"/>
    </xf>
    <xf numFmtId="4" fontId="15" fillId="2" borderId="127" xfId="5" applyNumberFormat="1" applyFont="1" applyFill="1" applyBorder="1" applyAlignment="1" applyProtection="1">
      <alignment horizontal="center" vertical="center"/>
    </xf>
    <xf numFmtId="0" fontId="21" fillId="2" borderId="57" xfId="5" applyFont="1" applyFill="1" applyBorder="1" applyAlignment="1" applyProtection="1">
      <alignment horizontal="right" vertical="center" wrapText="1"/>
    </xf>
    <xf numFmtId="0" fontId="21" fillId="2" borderId="8" xfId="5" applyFont="1" applyFill="1" applyBorder="1" applyAlignment="1" applyProtection="1">
      <alignment horizontal="center" vertical="center"/>
    </xf>
    <xf numFmtId="4" fontId="10" fillId="2" borderId="9" xfId="5" applyNumberFormat="1" applyFont="1" applyFill="1" applyBorder="1" applyAlignment="1" applyProtection="1">
      <alignment horizontal="center" vertical="center"/>
    </xf>
    <xf numFmtId="4" fontId="10" fillId="0" borderId="57" xfId="5" applyNumberFormat="1" applyFont="1" applyBorder="1" applyAlignment="1" applyProtection="1">
      <alignment horizontal="center" vertical="center"/>
      <protection locked="0"/>
    </xf>
    <xf numFmtId="4" fontId="10" fillId="2" borderId="57" xfId="5" applyNumberFormat="1" applyFont="1" applyFill="1" applyBorder="1" applyAlignment="1" applyProtection="1">
      <alignment horizontal="center" vertical="center"/>
    </xf>
    <xf numFmtId="0" fontId="20" fillId="2" borderId="10" xfId="5" applyFont="1" applyFill="1" applyBorder="1" applyAlignment="1" applyProtection="1">
      <alignment horizontal="center" vertical="center"/>
    </xf>
    <xf numFmtId="4" fontId="10" fillId="0" borderId="127" xfId="5" applyNumberFormat="1" applyFont="1" applyFill="1" applyBorder="1" applyAlignment="1" applyProtection="1">
      <alignment horizontal="center" vertical="center"/>
      <protection locked="0"/>
    </xf>
    <xf numFmtId="0" fontId="15" fillId="2" borderId="87" xfId="5" applyFont="1" applyFill="1" applyBorder="1" applyAlignment="1" applyProtection="1">
      <alignment horizontal="center" vertical="center"/>
    </xf>
    <xf numFmtId="168" fontId="15" fillId="2" borderId="88" xfId="5" applyNumberFormat="1" applyFont="1" applyFill="1" applyBorder="1" applyAlignment="1" applyProtection="1">
      <alignment horizontal="center" vertical="center"/>
    </xf>
    <xf numFmtId="4" fontId="15" fillId="2" borderId="5" xfId="5" applyNumberFormat="1" applyFont="1" applyFill="1" applyBorder="1" applyAlignment="1" applyProtection="1">
      <alignment horizontal="center" vertical="center"/>
    </xf>
    <xf numFmtId="0" fontId="15" fillId="2" borderId="136" xfId="5" applyFont="1" applyFill="1" applyBorder="1" applyAlignment="1" applyProtection="1">
      <alignment horizontal="center" vertical="center"/>
    </xf>
    <xf numFmtId="168" fontId="15" fillId="2" borderId="53" xfId="5" applyNumberFormat="1" applyFont="1" applyFill="1" applyBorder="1" applyAlignment="1" applyProtection="1">
      <alignment horizontal="center" vertical="center"/>
    </xf>
    <xf numFmtId="0" fontId="21" fillId="2" borderId="134" xfId="5" applyFont="1" applyFill="1" applyBorder="1" applyAlignment="1" applyProtection="1">
      <alignment horizontal="right" vertical="center"/>
    </xf>
    <xf numFmtId="4" fontId="21" fillId="2" borderId="57" xfId="5" applyNumberFormat="1" applyFont="1" applyFill="1" applyBorder="1" applyAlignment="1" applyProtection="1">
      <alignment horizontal="center" vertical="center"/>
    </xf>
    <xf numFmtId="0" fontId="21" fillId="2" borderId="7" xfId="5" applyFont="1" applyFill="1" applyBorder="1" applyAlignment="1" applyProtection="1">
      <alignment horizontal="center" vertical="center"/>
    </xf>
    <xf numFmtId="0" fontId="21" fillId="2" borderId="83" xfId="5" applyFont="1" applyFill="1" applyBorder="1" applyAlignment="1" applyProtection="1">
      <alignment horizontal="right" vertical="center"/>
    </xf>
    <xf numFmtId="4" fontId="10" fillId="2" borderId="59" xfId="5" applyNumberFormat="1" applyFont="1" applyFill="1" applyBorder="1" applyAlignment="1" applyProtection="1">
      <alignment horizontal="center" vertical="center"/>
    </xf>
    <xf numFmtId="0" fontId="15" fillId="2" borderId="136" xfId="5" applyFont="1" applyFill="1" applyBorder="1" applyAlignment="1" applyProtection="1">
      <alignment horizontal="center" vertical="center" wrapText="1"/>
    </xf>
    <xf numFmtId="4" fontId="10" fillId="2" borderId="8" xfId="5" applyNumberFormat="1" applyFont="1" applyFill="1" applyBorder="1" applyAlignment="1" applyProtection="1">
      <alignment horizontal="center" vertical="center"/>
    </xf>
    <xf numFmtId="168" fontId="21" fillId="2" borderId="57" xfId="5" applyNumberFormat="1" applyFont="1" applyFill="1" applyBorder="1" applyAlignment="1" applyProtection="1">
      <alignment horizontal="center" vertical="center"/>
    </xf>
    <xf numFmtId="0" fontId="15" fillId="2" borderId="137" xfId="5" applyFont="1" applyFill="1" applyBorder="1" applyAlignment="1" applyProtection="1">
      <alignment horizontal="center" vertical="center"/>
    </xf>
    <xf numFmtId="4" fontId="15" fillId="2" borderId="41" xfId="5" applyNumberFormat="1" applyFont="1" applyFill="1" applyBorder="1" applyAlignment="1" applyProtection="1">
      <alignment horizontal="center" vertical="center"/>
    </xf>
    <xf numFmtId="4" fontId="10" fillId="2" borderId="5" xfId="5" applyNumberFormat="1" applyFont="1" applyFill="1" applyBorder="1" applyAlignment="1" applyProtection="1">
      <alignment horizontal="center" vertical="center"/>
    </xf>
    <xf numFmtId="4" fontId="15" fillId="0" borderId="88" xfId="5" applyNumberFormat="1" applyFont="1" applyBorder="1" applyAlignment="1" applyProtection="1">
      <alignment horizontal="center" vertical="center"/>
      <protection locked="0"/>
    </xf>
    <xf numFmtId="0" fontId="15" fillId="2" borderId="137" xfId="5" applyFont="1" applyFill="1" applyBorder="1" applyAlignment="1" applyProtection="1">
      <alignment horizontal="center" vertical="center" wrapText="1"/>
    </xf>
    <xf numFmtId="4" fontId="15" fillId="0" borderId="41" xfId="5" applyNumberFormat="1" applyFont="1" applyBorder="1" applyAlignment="1" applyProtection="1">
      <alignment horizontal="center" vertical="center"/>
      <protection locked="0"/>
    </xf>
    <xf numFmtId="0" fontId="15" fillId="2" borderId="125" xfId="5" applyFont="1" applyFill="1" applyBorder="1" applyAlignment="1" applyProtection="1">
      <alignment horizontal="center" vertical="center"/>
    </xf>
    <xf numFmtId="0" fontId="15" fillId="2" borderId="138" xfId="5" applyFont="1" applyFill="1" applyBorder="1" applyAlignment="1" applyProtection="1">
      <alignment horizontal="center" vertical="center"/>
    </xf>
    <xf numFmtId="168" fontId="15" fillId="0" borderId="139" xfId="5" applyNumberFormat="1" applyFont="1" applyBorder="1" applyAlignment="1" applyProtection="1">
      <alignment horizontal="center" vertical="center"/>
      <protection locked="0"/>
    </xf>
    <xf numFmtId="4" fontId="24" fillId="2" borderId="5" xfId="5" applyNumberFormat="1" applyFont="1" applyFill="1" applyBorder="1" applyAlignment="1" applyProtection="1">
      <alignment horizontal="center" vertical="center"/>
    </xf>
    <xf numFmtId="4" fontId="24" fillId="2" borderId="139" xfId="5" applyNumberFormat="1" applyFont="1" applyFill="1" applyBorder="1" applyAlignment="1" applyProtection="1">
      <alignment horizontal="center" vertical="center"/>
    </xf>
    <xf numFmtId="168" fontId="15" fillId="2" borderId="139" xfId="5" applyNumberFormat="1" applyFont="1" applyFill="1" applyBorder="1" applyAlignment="1" applyProtection="1">
      <alignment horizontal="center" vertical="center"/>
    </xf>
    <xf numFmtId="0" fontId="15" fillId="2" borderId="40" xfId="5" applyFont="1" applyFill="1" applyBorder="1" applyAlignment="1" applyProtection="1">
      <alignment horizontal="center" vertical="center"/>
    </xf>
    <xf numFmtId="4" fontId="15" fillId="2" borderId="137" xfId="5" applyNumberFormat="1" applyFont="1" applyFill="1" applyBorder="1" applyAlignment="1" applyProtection="1">
      <alignment horizontal="center" vertical="center"/>
    </xf>
    <xf numFmtId="4" fontId="24" fillId="2" borderId="41" xfId="5" applyNumberFormat="1" applyFont="1" applyFill="1" applyBorder="1" applyAlignment="1" applyProtection="1">
      <alignment horizontal="center" vertical="center"/>
    </xf>
    <xf numFmtId="166" fontId="15" fillId="2" borderId="53" xfId="5" applyNumberFormat="1" applyFont="1" applyFill="1" applyBorder="1" applyAlignment="1" applyProtection="1">
      <alignment horizontal="center" vertical="center"/>
    </xf>
    <xf numFmtId="1" fontId="21" fillId="2" borderId="6" xfId="5" applyNumberFormat="1" applyFont="1" applyFill="1" applyBorder="1" applyAlignment="1" applyProtection="1">
      <alignment horizontal="center" vertical="center"/>
    </xf>
    <xf numFmtId="1" fontId="21" fillId="2" borderId="7" xfId="5" applyNumberFormat="1" applyFont="1" applyFill="1" applyBorder="1" applyAlignment="1" applyProtection="1">
      <alignment horizontal="center" vertical="center"/>
    </xf>
    <xf numFmtId="4" fontId="21" fillId="2" borderId="61"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0" fontId="21" fillId="2" borderId="140" xfId="5" applyFont="1" applyFill="1" applyBorder="1" applyAlignment="1" applyProtection="1">
      <alignment horizontal="center" vertical="center"/>
    </xf>
    <xf numFmtId="1" fontId="21" fillId="2" borderId="10" xfId="5" applyNumberFormat="1" applyFont="1" applyFill="1" applyBorder="1" applyAlignment="1" applyProtection="1">
      <alignment horizontal="center" vertical="center"/>
    </xf>
    <xf numFmtId="4" fontId="21" fillId="2" borderId="127" xfId="5" applyNumberFormat="1" applyFont="1" applyFill="1" applyBorder="1" applyAlignment="1" applyProtection="1">
      <alignment horizontal="center" vertical="center"/>
    </xf>
    <xf numFmtId="0" fontId="1" fillId="0" borderId="0" xfId="5" applyFont="1" applyFill="1" applyProtection="1"/>
    <xf numFmtId="4" fontId="0" fillId="0" borderId="0" xfId="5" applyNumberFormat="1" applyProtection="1"/>
    <xf numFmtId="0" fontId="0" fillId="0" borderId="0" xfId="1"/>
    <xf numFmtId="0" fontId="0" fillId="0" borderId="1" xfId="6" applyBorder="1" applyAlignment="1">
      <alignment horizontal="left"/>
    </xf>
    <xf numFmtId="0" fontId="0" fillId="0" borderId="2" xfId="6" applyBorder="1" applyAlignment="1">
      <alignment horizontal="left"/>
    </xf>
    <xf numFmtId="0" fontId="0" fillId="0" borderId="3" xfId="6" applyBorder="1" applyAlignment="1">
      <alignment horizontal="left"/>
    </xf>
    <xf numFmtId="0" fontId="0" fillId="0" borderId="1" xfId="6" applyBorder="1"/>
    <xf numFmtId="0" fontId="0" fillId="0" borderId="2" xfId="6" applyBorder="1"/>
    <xf numFmtId="0" fontId="0" fillId="0" borderId="3" xfId="6" applyBorder="1"/>
    <xf numFmtId="0" fontId="0" fillId="0" borderId="4" xfId="6" applyBorder="1"/>
    <xf numFmtId="0" fontId="22" fillId="0" borderId="1" xfId="6" applyFont="1" applyBorder="1" applyAlignment="1">
      <alignment horizontal="left"/>
    </xf>
    <xf numFmtId="0" fontId="22" fillId="0" borderId="2" xfId="6" applyFont="1" applyBorder="1" applyAlignment="1">
      <alignment horizontal="left"/>
    </xf>
    <xf numFmtId="0" fontId="22" fillId="0" borderId="3" xfId="6" applyFont="1" applyBorder="1" applyAlignment="1">
      <alignment horizontal="left"/>
    </xf>
    <xf numFmtId="0" fontId="15" fillId="2" borderId="5" xfId="6" applyFont="1" applyFill="1" applyBorder="1" applyAlignment="1">
      <alignment horizontal="center" vertical="center"/>
    </xf>
    <xf numFmtId="167" fontId="15" fillId="2" borderId="5" xfId="6" applyNumberFormat="1" applyFont="1" applyFill="1" applyBorder="1" applyAlignment="1">
      <alignment horizontal="center" vertical="center" wrapText="1"/>
    </xf>
    <xf numFmtId="3" fontId="15" fillId="2" borderId="40" xfId="6" applyNumberFormat="1" applyFont="1" applyFill="1" applyBorder="1" applyAlignment="1">
      <alignment horizontal="center" vertical="center"/>
    </xf>
    <xf numFmtId="0" fontId="5" fillId="2" borderId="41" xfId="0" applyFont="1" applyFill="1" applyBorder="1" applyAlignment="1">
      <alignment horizontal="center" vertical="center"/>
    </xf>
    <xf numFmtId="3" fontId="15" fillId="2" borderId="5" xfId="6" applyNumberFormat="1" applyFont="1" applyFill="1" applyBorder="1" applyAlignment="1">
      <alignment horizontal="center" vertical="center"/>
    </xf>
    <xf numFmtId="0" fontId="0" fillId="0" borderId="0" xfId="6" applyAlignment="1">
      <alignment wrapText="1"/>
    </xf>
    <xf numFmtId="0" fontId="15" fillId="2" borderId="5" xfId="6" applyFont="1" applyFill="1" applyBorder="1" applyAlignment="1" applyProtection="1">
      <alignment horizontal="center" vertical="center"/>
    </xf>
    <xf numFmtId="167" fontId="15" fillId="2" borderId="5" xfId="6" applyNumberFormat="1" applyFont="1" applyFill="1" applyBorder="1" applyAlignment="1" applyProtection="1">
      <alignment horizontal="center" vertical="center" wrapText="1"/>
    </xf>
    <xf numFmtId="3" fontId="15" fillId="2" borderId="5" xfId="6" applyNumberFormat="1" applyFont="1" applyFill="1" applyBorder="1" applyAlignment="1" applyProtection="1">
      <alignment horizontal="center" vertical="center" wrapText="1"/>
    </xf>
    <xf numFmtId="3" fontId="15" fillId="2" borderId="5" xfId="6" applyNumberFormat="1" applyFont="1" applyFill="1" applyBorder="1" applyAlignment="1" applyProtection="1">
      <alignment horizontal="center" vertical="center"/>
    </xf>
    <xf numFmtId="4" fontId="15" fillId="2" borderId="5" xfId="6" applyNumberFormat="1" applyFont="1" applyFill="1" applyBorder="1" applyAlignment="1" applyProtection="1">
      <alignment horizontal="center" vertical="center"/>
    </xf>
    <xf numFmtId="0" fontId="15" fillId="2" borderId="59" xfId="6" applyFont="1" applyFill="1" applyBorder="1" applyAlignment="1">
      <alignment horizontal="center" vertical="center"/>
    </xf>
    <xf numFmtId="4" fontId="15" fillId="2" borderId="59" xfId="6" applyNumberFormat="1" applyFont="1" applyFill="1" applyBorder="1" applyAlignment="1" applyProtection="1">
      <alignment horizontal="center" vertical="center"/>
    </xf>
    <xf numFmtId="3" fontId="15" fillId="2" borderId="59" xfId="6" applyNumberFormat="1" applyFont="1" applyFill="1" applyBorder="1" applyAlignment="1">
      <alignment horizontal="center" vertical="center"/>
    </xf>
    <xf numFmtId="0" fontId="23" fillId="0" borderId="0" xfId="6" applyFont="1" applyAlignment="1">
      <alignment wrapText="1"/>
    </xf>
    <xf numFmtId="0" fontId="15" fillId="2" borderId="87" xfId="6" applyFont="1" applyFill="1" applyBorder="1" applyAlignment="1">
      <alignment horizontal="center" vertical="center"/>
    </xf>
    <xf numFmtId="4" fontId="15" fillId="2" borderId="87" xfId="6" applyNumberFormat="1" applyFont="1" applyFill="1" applyBorder="1" applyAlignment="1" applyProtection="1">
      <alignment horizontal="center" vertical="center"/>
    </xf>
    <xf numFmtId="3" fontId="15" fillId="2" borderId="87" xfId="6" applyNumberFormat="1" applyFont="1" applyFill="1" applyBorder="1" applyAlignment="1">
      <alignment horizontal="center" vertical="center"/>
    </xf>
    <xf numFmtId="0" fontId="21" fillId="2" borderId="8" xfId="6" applyFont="1" applyFill="1" applyBorder="1" applyAlignment="1">
      <alignment horizontal="center" vertical="center"/>
    </xf>
    <xf numFmtId="0" fontId="15" fillId="2" borderId="8" xfId="6" applyFont="1" applyFill="1" applyBorder="1" applyAlignment="1">
      <alignment horizontal="center" vertical="center"/>
    </xf>
    <xf numFmtId="4" fontId="15" fillId="2" borderId="8" xfId="6" applyNumberFormat="1" applyFont="1" applyFill="1" applyBorder="1" applyAlignment="1" applyProtection="1">
      <alignment horizontal="center" vertical="center"/>
    </xf>
    <xf numFmtId="3" fontId="15" fillId="2" borderId="8" xfId="6" applyNumberFormat="1" applyFont="1" applyFill="1" applyBorder="1" applyAlignment="1">
      <alignment horizontal="center" vertical="center"/>
    </xf>
    <xf numFmtId="0" fontId="10" fillId="2" borderId="6" xfId="6" applyFont="1" applyFill="1" applyBorder="1" applyAlignment="1">
      <alignment horizontal="center" vertical="center"/>
    </xf>
    <xf numFmtId="0" fontId="10" fillId="2" borderId="6" xfId="6" applyFont="1" applyFill="1" applyBorder="1" applyAlignment="1">
      <alignment horizontal="right" vertical="center"/>
    </xf>
    <xf numFmtId="4" fontId="10" fillId="0" borderId="6" xfId="6" applyNumberFormat="1" applyFont="1" applyBorder="1" applyAlignment="1" applyProtection="1">
      <alignment horizontal="center" vertical="center"/>
      <protection locked="0"/>
    </xf>
    <xf numFmtId="3" fontId="15" fillId="2" borderId="6" xfId="6" applyNumberFormat="1" applyFont="1" applyFill="1" applyBorder="1" applyAlignment="1">
      <alignment horizontal="center" vertical="center"/>
    </xf>
    <xf numFmtId="0" fontId="0" fillId="0" borderId="0" xfId="6" applyAlignment="1">
      <alignment horizontal="center" vertical="center"/>
    </xf>
    <xf numFmtId="0" fontId="10" fillId="2" borderId="7" xfId="6" applyFont="1" applyFill="1" applyBorder="1" applyAlignment="1">
      <alignment horizontal="center" vertical="center"/>
    </xf>
    <xf numFmtId="0" fontId="10" fillId="2" borderId="7" xfId="6" applyFont="1" applyFill="1" applyBorder="1" applyAlignment="1">
      <alignment horizontal="right" vertical="center"/>
    </xf>
    <xf numFmtId="4" fontId="10" fillId="0" borderId="7" xfId="6" applyNumberFormat="1" applyFont="1" applyBorder="1" applyAlignment="1" applyProtection="1">
      <alignment horizontal="center" vertical="center"/>
      <protection locked="0"/>
    </xf>
    <xf numFmtId="3" fontId="15" fillId="2" borderId="7" xfId="6" applyNumberFormat="1" applyFont="1" applyFill="1" applyBorder="1" applyAlignment="1">
      <alignment horizontal="center" vertical="center"/>
    </xf>
    <xf numFmtId="0" fontId="21" fillId="2" borderId="8" xfId="6" applyFont="1" applyFill="1" applyBorder="1" applyAlignment="1">
      <alignment horizontal="center" vertical="center" wrapText="1"/>
    </xf>
    <xf numFmtId="0" fontId="15" fillId="2" borderId="8" xfId="6" applyFont="1" applyFill="1" applyBorder="1" applyAlignment="1">
      <alignment horizontal="center" vertical="center" wrapText="1"/>
    </xf>
    <xf numFmtId="4" fontId="15" fillId="2" borderId="8" xfId="6" applyNumberFormat="1" applyFont="1" applyFill="1" applyBorder="1" applyAlignment="1">
      <alignment horizontal="center" vertical="center" wrapText="1"/>
    </xf>
    <xf numFmtId="3" fontId="15" fillId="2" borderId="8" xfId="6" applyNumberFormat="1" applyFont="1" applyFill="1" applyBorder="1" applyAlignment="1">
      <alignment horizontal="center" vertical="center" wrapText="1"/>
    </xf>
    <xf numFmtId="0" fontId="21" fillId="2" borderId="5" xfId="6" applyFont="1" applyFill="1" applyBorder="1" applyAlignment="1">
      <alignment horizontal="center" vertical="center"/>
    </xf>
    <xf numFmtId="0" fontId="10" fillId="2" borderId="5" xfId="6" applyFont="1" applyFill="1" applyBorder="1" applyAlignment="1">
      <alignment horizontal="center" vertical="center"/>
    </xf>
    <xf numFmtId="4" fontId="15" fillId="0" borderId="5" xfId="6" applyNumberFormat="1" applyFont="1" applyBorder="1" applyAlignment="1" applyProtection="1">
      <alignment horizontal="center" vertical="center"/>
      <protection locked="0"/>
    </xf>
    <xf numFmtId="0" fontId="21" fillId="2" borderId="5" xfId="6" applyFont="1" applyFill="1" applyBorder="1" applyAlignment="1">
      <alignment horizontal="center" vertical="center" wrapText="1"/>
    </xf>
    <xf numFmtId="0" fontId="15" fillId="2" borderId="5" xfId="6" applyFont="1" applyFill="1" applyBorder="1" applyAlignment="1">
      <alignment horizontal="center" vertical="center" wrapText="1"/>
    </xf>
    <xf numFmtId="4" fontId="15" fillId="0" borderId="87" xfId="6" applyNumberFormat="1" applyFont="1" applyBorder="1" applyAlignment="1" applyProtection="1">
      <alignment horizontal="center" vertical="center"/>
      <protection locked="0"/>
    </xf>
    <xf numFmtId="0" fontId="15" fillId="2" borderId="137" xfId="6" applyFont="1" applyFill="1" applyBorder="1" applyAlignment="1">
      <alignment horizontal="center" vertical="center"/>
    </xf>
    <xf numFmtId="3" fontId="15" fillId="2" borderId="137" xfId="6" applyNumberFormat="1" applyFont="1" applyFill="1" applyBorder="1" applyAlignment="1">
      <alignment horizontal="center" vertical="center"/>
    </xf>
    <xf numFmtId="3" fontId="15" fillId="2" borderId="41" xfId="6" applyNumberFormat="1" applyFont="1" applyFill="1" applyBorder="1" applyAlignment="1">
      <alignment horizontal="center" vertical="center"/>
    </xf>
    <xf numFmtId="0" fontId="15" fillId="2" borderId="9" xfId="6" applyFont="1" applyFill="1" applyBorder="1" applyAlignment="1">
      <alignment horizontal="center" vertical="center"/>
    </xf>
    <xf numFmtId="2" fontId="15" fillId="2" borderId="52" xfId="6" applyNumberFormat="1" applyFont="1" applyFill="1" applyBorder="1" applyAlignment="1" applyProtection="1">
      <alignment horizontal="center" vertical="center"/>
    </xf>
    <xf numFmtId="2" fontId="15" fillId="2" borderId="53" xfId="6" applyNumberFormat="1" applyFont="1" applyFill="1" applyBorder="1" applyAlignment="1" applyProtection="1">
      <alignment horizontal="center" vertical="center"/>
    </xf>
    <xf numFmtId="3" fontId="15" fillId="2" borderId="9" xfId="6" applyNumberFormat="1" applyFont="1" applyFill="1" applyBorder="1" applyAlignment="1">
      <alignment horizontal="center" vertical="center"/>
    </xf>
    <xf numFmtId="0" fontId="21" fillId="2" borderId="10" xfId="6" applyFont="1" applyFill="1" applyBorder="1" applyAlignment="1">
      <alignment horizontal="center" vertical="center" wrapText="1"/>
    </xf>
    <xf numFmtId="0" fontId="21" fillId="2" borderId="10" xfId="6" applyFont="1" applyFill="1" applyBorder="1" applyAlignment="1">
      <alignment horizontal="right" vertical="center" wrapText="1"/>
    </xf>
    <xf numFmtId="2" fontId="15" fillId="2" borderId="33" xfId="6" applyNumberFormat="1" applyFont="1" applyFill="1" applyBorder="1" applyAlignment="1" applyProtection="1">
      <alignment horizontal="center" vertical="center" wrapText="1"/>
    </xf>
    <xf numFmtId="2" fontId="15" fillId="2" borderId="127" xfId="6" applyNumberFormat="1" applyFont="1" applyFill="1" applyBorder="1" applyAlignment="1" applyProtection="1">
      <alignment horizontal="center" vertical="center" wrapText="1"/>
    </xf>
    <xf numFmtId="3" fontId="21" fillId="2" borderId="10" xfId="6" applyNumberFormat="1" applyFont="1" applyFill="1" applyBorder="1" applyAlignment="1">
      <alignment horizontal="center" vertical="center" wrapText="1"/>
    </xf>
    <xf numFmtId="2" fontId="15" fillId="2" borderId="52" xfId="6" applyNumberFormat="1" applyFont="1" applyFill="1" applyBorder="1" applyAlignment="1" applyProtection="1">
      <alignment horizontal="center" vertical="center" wrapText="1"/>
    </xf>
    <xf numFmtId="2" fontId="15" fillId="2" borderId="53" xfId="6" applyNumberFormat="1" applyFont="1" applyFill="1" applyBorder="1" applyAlignment="1" applyProtection="1">
      <alignment horizontal="center" vertical="center" wrapText="1"/>
    </xf>
    <xf numFmtId="3" fontId="21" fillId="2" borderId="8" xfId="6" applyNumberFormat="1" applyFont="1" applyFill="1" applyBorder="1" applyAlignment="1">
      <alignment horizontal="center" vertical="center" wrapText="1"/>
    </xf>
    <xf numFmtId="0" fontId="21" fillId="2" borderId="10" xfId="6" applyFont="1" applyFill="1" applyBorder="1" applyAlignment="1">
      <alignment horizontal="center" vertical="center"/>
    </xf>
    <xf numFmtId="2" fontId="21" fillId="2" borderId="33" xfId="6" applyNumberFormat="1" applyFont="1" applyFill="1" applyBorder="1" applyAlignment="1" applyProtection="1">
      <alignment horizontal="center" vertical="center"/>
    </xf>
    <xf numFmtId="2" fontId="21" fillId="2" borderId="127" xfId="6" applyNumberFormat="1" applyFont="1" applyFill="1" applyBorder="1" applyAlignment="1" applyProtection="1">
      <alignment horizontal="center" vertical="center"/>
    </xf>
    <xf numFmtId="0" fontId="15" fillId="2" borderId="8" xfId="6" applyFont="1" applyFill="1" applyBorder="1" applyAlignment="1">
      <alignment horizontal="right" vertical="center" wrapText="1"/>
    </xf>
    <xf numFmtId="2" fontId="21" fillId="2" borderId="52" xfId="6" applyNumberFormat="1" applyFont="1" applyFill="1" applyBorder="1" applyAlignment="1" applyProtection="1">
      <alignment horizontal="center" vertical="center"/>
    </xf>
    <xf numFmtId="2" fontId="21" fillId="2" borderId="53" xfId="6" applyNumberFormat="1" applyFont="1" applyFill="1" applyBorder="1" applyAlignment="1" applyProtection="1">
      <alignment horizontal="center" vertical="center"/>
    </xf>
    <xf numFmtId="0" fontId="15" fillId="2" borderId="87" xfId="6" applyFont="1" applyFill="1" applyBorder="1" applyAlignment="1">
      <alignment horizontal="center" vertical="center" wrapText="1"/>
    </xf>
    <xf numFmtId="3" fontId="21" fillId="2" borderId="87" xfId="6" applyNumberFormat="1" applyFont="1" applyFill="1" applyBorder="1" applyAlignment="1">
      <alignment horizontal="center" vertical="center" wrapText="1"/>
    </xf>
    <xf numFmtId="0" fontId="15" fillId="2" borderId="125" xfId="6" applyFont="1" applyFill="1" applyBorder="1" applyAlignment="1">
      <alignment horizontal="center" vertical="center"/>
    </xf>
    <xf numFmtId="0" fontId="15" fillId="2" borderId="125" xfId="6" applyFont="1" applyFill="1" applyBorder="1" applyAlignment="1">
      <alignment horizontal="right" vertical="center" wrapText="1"/>
    </xf>
    <xf numFmtId="0" fontId="15" fillId="2" borderId="125" xfId="6" applyFont="1" applyFill="1" applyBorder="1" applyAlignment="1">
      <alignment horizontal="center" vertical="center" wrapText="1"/>
    </xf>
    <xf numFmtId="2" fontId="21" fillId="2" borderId="40" xfId="6" applyNumberFormat="1" applyFont="1" applyFill="1" applyBorder="1" applyAlignment="1" applyProtection="1">
      <alignment horizontal="center" vertical="center"/>
    </xf>
    <xf numFmtId="2" fontId="21" fillId="2" borderId="41" xfId="6" applyNumberFormat="1" applyFont="1" applyFill="1" applyBorder="1" applyAlignment="1" applyProtection="1">
      <alignment horizontal="center" vertical="center"/>
    </xf>
    <xf numFmtId="3" fontId="21" fillId="2" borderId="125" xfId="6" applyNumberFormat="1" applyFont="1" applyFill="1" applyBorder="1" applyAlignment="1">
      <alignment horizontal="center" vertical="center" wrapText="1"/>
    </xf>
    <xf numFmtId="0" fontId="15" fillId="2" borderId="5" xfId="6" applyFont="1" applyFill="1" applyBorder="1" applyAlignment="1">
      <alignment horizontal="right" vertical="center" wrapText="1"/>
    </xf>
    <xf numFmtId="167" fontId="15" fillId="2" borderId="40" xfId="6" applyNumberFormat="1" applyFont="1" applyFill="1" applyBorder="1" applyAlignment="1" applyProtection="1">
      <alignment horizontal="center" vertical="center"/>
    </xf>
    <xf numFmtId="167" fontId="15" fillId="2" borderId="41" xfId="6" applyNumberFormat="1" applyFont="1" applyFill="1" applyBorder="1" applyAlignment="1" applyProtection="1">
      <alignment horizontal="center" vertical="center"/>
    </xf>
    <xf numFmtId="0" fontId="1" fillId="0" borderId="0" xfId="6" applyFont="1"/>
    <xf numFmtId="4" fontId="0" fillId="0" borderId="0" xfId="6" applyNumberFormat="1"/>
    <xf numFmtId="1" fontId="25" fillId="0" borderId="0" xfId="7" applyNumberFormat="1" applyFont="1" applyFill="1" applyAlignment="1">
      <alignment horizontal="left" vertical="center"/>
    </xf>
    <xf numFmtId="0" fontId="5" fillId="0" borderId="0" xfId="0" applyFont="1" applyFill="1"/>
    <xf numFmtId="49" fontId="11" fillId="0" borderId="0" xfId="6" applyNumberFormat="1" applyFont="1" applyFill="1" applyAlignment="1">
      <alignment horizontal="left" vertical="top" wrapText="1"/>
    </xf>
    <xf numFmtId="0" fontId="0" fillId="0" borderId="1" xfId="8" applyBorder="1" applyAlignment="1">
      <alignment horizontal="left"/>
    </xf>
    <xf numFmtId="0" fontId="0" fillId="0" borderId="2" xfId="8" applyBorder="1" applyAlignment="1">
      <alignment horizontal="left"/>
    </xf>
    <xf numFmtId="0" fontId="0" fillId="0" borderId="3" xfId="8" applyBorder="1" applyAlignment="1">
      <alignment horizontal="left"/>
    </xf>
    <xf numFmtId="0" fontId="0" fillId="0" borderId="1" xfId="8" applyBorder="1"/>
    <xf numFmtId="0" fontId="0" fillId="0" borderId="2" xfId="8" applyBorder="1"/>
    <xf numFmtId="0" fontId="0" fillId="0" borderId="3" xfId="8" applyBorder="1"/>
    <xf numFmtId="0" fontId="0" fillId="0" borderId="4" xfId="8" applyBorder="1"/>
    <xf numFmtId="0" fontId="22" fillId="0" borderId="1" xfId="8" applyFont="1" applyBorder="1" applyAlignment="1">
      <alignment horizontal="left"/>
    </xf>
    <xf numFmtId="0" fontId="22" fillId="0" borderId="2" xfId="8" applyFont="1" applyBorder="1" applyAlignment="1">
      <alignment horizontal="left"/>
    </xf>
    <xf numFmtId="0" fontId="22" fillId="0" borderId="3" xfId="8" applyFont="1" applyBorder="1" applyAlignment="1">
      <alignment horizontal="left"/>
    </xf>
    <xf numFmtId="0" fontId="15" fillId="2" borderId="5" xfId="8" applyFont="1" applyFill="1" applyBorder="1" applyAlignment="1">
      <alignment horizontal="center" vertical="center"/>
    </xf>
    <xf numFmtId="0" fontId="15" fillId="2" borderId="137" xfId="8" applyFont="1" applyFill="1" applyBorder="1" applyAlignment="1">
      <alignment horizontal="center" vertical="center"/>
    </xf>
    <xf numFmtId="167" fontId="15" fillId="2" borderId="14" xfId="8" applyNumberFormat="1" applyFont="1" applyFill="1" applyBorder="1" applyAlignment="1">
      <alignment horizontal="center" vertical="center" wrapText="1"/>
    </xf>
    <xf numFmtId="3" fontId="15" fillId="2" borderId="41" xfId="8" applyNumberFormat="1" applyFont="1" applyFill="1" applyBorder="1" applyAlignment="1">
      <alignment horizontal="center" vertical="center" wrapText="1"/>
    </xf>
    <xf numFmtId="0" fontId="26" fillId="0" borderId="0" xfId="8" applyFont="1" applyAlignment="1">
      <alignment horizontal="center" vertical="center"/>
    </xf>
    <xf numFmtId="0" fontId="0" fillId="0" borderId="0" xfId="8" applyAlignment="1">
      <alignment wrapText="1"/>
    </xf>
    <xf numFmtId="0" fontId="20" fillId="2" borderId="44" xfId="8" applyFont="1" applyFill="1" applyBorder="1" applyAlignment="1">
      <alignment horizontal="center" vertical="center"/>
    </xf>
    <xf numFmtId="0" fontId="15" fillId="2" borderId="141" xfId="8" applyFont="1" applyFill="1" applyBorder="1" applyAlignment="1">
      <alignment horizontal="center" vertical="center"/>
    </xf>
    <xf numFmtId="3" fontId="20" fillId="2" borderId="141" xfId="8" applyNumberFormat="1" applyFont="1" applyFill="1" applyBorder="1" applyAlignment="1">
      <alignment horizontal="center" vertical="center"/>
    </xf>
    <xf numFmtId="3" fontId="20" fillId="2" borderId="48" xfId="8" applyNumberFormat="1" applyFont="1" applyFill="1" applyBorder="1" applyAlignment="1">
      <alignment horizontal="center" vertical="center"/>
    </xf>
    <xf numFmtId="0" fontId="15" fillId="2" borderId="37" xfId="8" applyFont="1" applyFill="1" applyBorder="1" applyAlignment="1">
      <alignment horizontal="center" vertical="center"/>
    </xf>
    <xf numFmtId="0" fontId="15" fillId="2" borderId="50" xfId="8" applyFont="1" applyFill="1" applyBorder="1" applyAlignment="1">
      <alignment horizontal="center" vertical="center"/>
    </xf>
    <xf numFmtId="0" fontId="15" fillId="2" borderId="38" xfId="8" applyFont="1" applyFill="1" applyBorder="1" applyAlignment="1">
      <alignment horizontal="center" vertical="center"/>
    </xf>
    <xf numFmtId="167" fontId="15" fillId="0" borderId="51" xfId="9" applyNumberFormat="1" applyFont="1" applyBorder="1" applyAlignment="1" applyProtection="1">
      <alignment horizontal="center" vertical="center"/>
      <protection locked="0"/>
    </xf>
    <xf numFmtId="169" fontId="26" fillId="0" borderId="0" xfId="9" applyNumberFormat="1" applyFont="1" applyAlignment="1" applyProtection="1">
      <alignment horizontal="center" vertical="center"/>
    </xf>
    <xf numFmtId="0" fontId="15" fillId="2" borderId="25" xfId="8" applyFont="1" applyFill="1" applyBorder="1" applyAlignment="1">
      <alignment horizontal="center" vertical="center"/>
    </xf>
    <xf numFmtId="0" fontId="15" fillId="2" borderId="60" xfId="8" applyFont="1" applyFill="1" applyBorder="1" applyAlignment="1">
      <alignment horizontal="center" vertical="center"/>
    </xf>
    <xf numFmtId="0" fontId="15" fillId="2" borderId="26" xfId="8" applyFont="1" applyFill="1" applyBorder="1" applyAlignment="1">
      <alignment horizontal="center" vertical="center"/>
    </xf>
    <xf numFmtId="167" fontId="15" fillId="0" borderId="61" xfId="8" applyNumberFormat="1" applyFont="1" applyBorder="1" applyAlignment="1" applyProtection="1">
      <alignment horizontal="center" vertical="center"/>
      <protection locked="0"/>
    </xf>
    <xf numFmtId="0" fontId="15" fillId="2" borderId="19" xfId="8" applyFont="1" applyFill="1" applyBorder="1" applyAlignment="1">
      <alignment horizontal="center" vertical="center"/>
    </xf>
    <xf numFmtId="0" fontId="15" fillId="2" borderId="28" xfId="8" applyFont="1" applyFill="1" applyBorder="1" applyAlignment="1">
      <alignment horizontal="center" vertical="center"/>
    </xf>
    <xf numFmtId="0" fontId="15" fillId="2" borderId="20" xfId="8" applyFont="1" applyFill="1" applyBorder="1" applyAlignment="1">
      <alignment horizontal="center" vertical="center"/>
    </xf>
    <xf numFmtId="167" fontId="15" fillId="0" borderId="53" xfId="8" applyNumberFormat="1" applyFont="1" applyBorder="1" applyAlignment="1" applyProtection="1">
      <alignment horizontal="center" vertical="center"/>
      <protection locked="0"/>
    </xf>
    <xf numFmtId="0" fontId="10" fillId="2" borderId="22" xfId="8" applyFont="1" applyFill="1" applyBorder="1" applyAlignment="1">
      <alignment horizontal="center" vertical="center"/>
    </xf>
    <xf numFmtId="0" fontId="10" fillId="2" borderId="56" xfId="8" applyFont="1" applyFill="1" applyBorder="1" applyAlignment="1">
      <alignment horizontal="right" vertical="center"/>
    </xf>
    <xf numFmtId="0" fontId="10" fillId="2" borderId="23" xfId="8" applyFont="1" applyFill="1" applyBorder="1" applyAlignment="1">
      <alignment horizontal="center" vertical="center"/>
    </xf>
    <xf numFmtId="167" fontId="10" fillId="0" borderId="57" xfId="8" applyNumberFormat="1" applyFont="1" applyBorder="1" applyAlignment="1" applyProtection="1">
      <alignment horizontal="right" vertical="center"/>
      <protection locked="0"/>
    </xf>
    <xf numFmtId="0" fontId="26" fillId="0" borderId="0" xfId="8" applyFont="1" applyAlignment="1">
      <alignment horizontal="right" vertical="center"/>
    </xf>
    <xf numFmtId="0" fontId="20" fillId="2" borderId="25" xfId="8" applyFont="1" applyFill="1" applyBorder="1" applyAlignment="1">
      <alignment horizontal="center" vertical="center"/>
    </xf>
    <xf numFmtId="0" fontId="20" fillId="2" borderId="60" xfId="8" applyFont="1" applyFill="1" applyBorder="1" applyAlignment="1">
      <alignment horizontal="right" vertical="center"/>
    </xf>
    <xf numFmtId="0" fontId="20" fillId="2" borderId="26" xfId="8" applyFont="1" applyFill="1" applyBorder="1" applyAlignment="1">
      <alignment horizontal="center" vertical="center"/>
    </xf>
    <xf numFmtId="167" fontId="20" fillId="0" borderId="61" xfId="8" applyNumberFormat="1" applyFont="1" applyBorder="1" applyAlignment="1" applyProtection="1">
      <alignment horizontal="right" vertical="center"/>
      <protection locked="0"/>
    </xf>
    <xf numFmtId="0" fontId="10" fillId="2" borderId="20" xfId="8" applyFont="1" applyFill="1" applyBorder="1" applyAlignment="1">
      <alignment horizontal="center" vertical="center"/>
    </xf>
    <xf numFmtId="167" fontId="15" fillId="2" borderId="53" xfId="8" applyNumberFormat="1" applyFont="1" applyFill="1" applyBorder="1" applyAlignment="1">
      <alignment horizontal="center" vertical="center"/>
    </xf>
    <xf numFmtId="0" fontId="15" fillId="2" borderId="22" xfId="8" applyFont="1" applyFill="1" applyBorder="1" applyAlignment="1">
      <alignment horizontal="center" vertical="center"/>
    </xf>
    <xf numFmtId="0" fontId="15" fillId="2" borderId="56" xfId="8" applyFont="1" applyFill="1" applyBorder="1" applyAlignment="1">
      <alignment horizontal="center" vertical="center"/>
    </xf>
    <xf numFmtId="0" fontId="15" fillId="2" borderId="23" xfId="8" applyFont="1" applyFill="1" applyBorder="1" applyAlignment="1">
      <alignment horizontal="center" vertical="center"/>
    </xf>
    <xf numFmtId="167" fontId="15" fillId="2" borderId="57" xfId="8" applyNumberFormat="1" applyFont="1" applyFill="1" applyBorder="1" applyAlignment="1">
      <alignment horizontal="center" vertical="center"/>
    </xf>
    <xf numFmtId="167" fontId="20" fillId="0" borderId="57" xfId="8" applyNumberFormat="1" applyFont="1" applyBorder="1" applyAlignment="1" applyProtection="1">
      <alignment horizontal="right" vertical="center"/>
      <protection locked="0"/>
    </xf>
    <xf numFmtId="0" fontId="26" fillId="0" borderId="0" xfId="8" applyFont="1" applyAlignment="1">
      <alignment vertical="center"/>
    </xf>
    <xf numFmtId="0" fontId="20" fillId="2" borderId="22" xfId="8" applyFont="1" applyFill="1" applyBorder="1" applyAlignment="1">
      <alignment horizontal="center" vertical="center"/>
    </xf>
    <xf numFmtId="0" fontId="20" fillId="2" borderId="56" xfId="8" applyFont="1" applyFill="1" applyBorder="1" applyAlignment="1">
      <alignment horizontal="right" vertical="center"/>
    </xf>
    <xf numFmtId="0" fontId="20" fillId="2" borderId="23" xfId="8" applyFont="1" applyFill="1" applyBorder="1" applyAlignment="1">
      <alignment horizontal="center" vertical="center"/>
    </xf>
    <xf numFmtId="167" fontId="26" fillId="0" borderId="0" xfId="8" applyNumberFormat="1" applyFont="1" applyAlignment="1">
      <alignment horizontal="center" vertical="center"/>
    </xf>
    <xf numFmtId="0" fontId="27" fillId="0" borderId="0" xfId="8" applyFont="1" applyAlignment="1">
      <alignment horizontal="right" vertical="center"/>
    </xf>
    <xf numFmtId="167" fontId="15" fillId="0" borderId="57" xfId="8" applyNumberFormat="1" applyFont="1" applyBorder="1" applyAlignment="1" applyProtection="1">
      <alignment horizontal="center" vertical="center"/>
      <protection locked="0"/>
    </xf>
    <xf numFmtId="0" fontId="15" fillId="2" borderId="13" xfId="8" applyFont="1" applyFill="1" applyBorder="1" applyAlignment="1">
      <alignment horizontal="center" vertical="center"/>
    </xf>
    <xf numFmtId="0" fontId="15" fillId="2" borderId="132" xfId="8" applyFont="1" applyFill="1" applyBorder="1" applyAlignment="1">
      <alignment horizontal="center" vertical="center"/>
    </xf>
    <xf numFmtId="0" fontId="15" fillId="2" borderId="14" xfId="8" applyFont="1" applyFill="1" applyBorder="1" applyAlignment="1">
      <alignment horizontal="center" vertical="center"/>
    </xf>
    <xf numFmtId="167" fontId="15" fillId="0" borderId="41" xfId="8" applyNumberFormat="1" applyFont="1" applyBorder="1" applyAlignment="1" applyProtection="1">
      <alignment horizontal="center" vertical="center"/>
      <protection locked="0"/>
    </xf>
    <xf numFmtId="0" fontId="0" fillId="0" borderId="0" xfId="8" applyAlignment="1">
      <alignment horizontal="center" vertical="center"/>
    </xf>
    <xf numFmtId="1" fontId="15" fillId="2" borderId="19" xfId="8" applyNumberFormat="1" applyFont="1" applyFill="1" applyBorder="1" applyAlignment="1">
      <alignment horizontal="center" vertical="center"/>
    </xf>
    <xf numFmtId="170" fontId="15" fillId="2" borderId="28" xfId="8" applyNumberFormat="1" applyFont="1" applyFill="1" applyBorder="1" applyAlignment="1">
      <alignment horizontal="center" vertical="center"/>
    </xf>
    <xf numFmtId="170" fontId="15" fillId="2" borderId="20" xfId="8" applyNumberFormat="1" applyFont="1" applyFill="1" applyBorder="1" applyAlignment="1">
      <alignment horizontal="center" vertical="center"/>
    </xf>
    <xf numFmtId="1" fontId="15" fillId="2" borderId="53" xfId="8" applyNumberFormat="1" applyFont="1" applyFill="1" applyBorder="1" applyAlignment="1">
      <alignment horizontal="center" vertical="center"/>
    </xf>
    <xf numFmtId="16" fontId="10" fillId="2" borderId="22" xfId="8" applyNumberFormat="1" applyFont="1" applyFill="1" applyBorder="1" applyAlignment="1">
      <alignment horizontal="center" vertical="center"/>
    </xf>
    <xf numFmtId="170" fontId="10" fillId="2" borderId="57" xfId="8" applyNumberFormat="1" applyFont="1" applyFill="1" applyBorder="1" applyAlignment="1">
      <alignment horizontal="center" vertical="center"/>
    </xf>
    <xf numFmtId="167" fontId="0" fillId="0" borderId="0" xfId="8" applyNumberFormat="1" applyAlignment="1">
      <alignment horizontal="center" vertical="center"/>
    </xf>
    <xf numFmtId="1" fontId="10" fillId="2" borderId="57" xfId="8" applyNumberFormat="1" applyFont="1" applyFill="1" applyBorder="1" applyAlignment="1">
      <alignment horizontal="center" vertical="center"/>
    </xf>
    <xf numFmtId="1" fontId="20" fillId="2" borderId="57" xfId="8" applyNumberFormat="1" applyFont="1" applyFill="1" applyBorder="1" applyAlignment="1">
      <alignment horizontal="center" vertical="center"/>
    </xf>
    <xf numFmtId="0" fontId="20" fillId="2" borderId="126" xfId="8" applyFont="1" applyFill="1" applyBorder="1" applyAlignment="1">
      <alignment horizontal="right" vertical="center"/>
    </xf>
    <xf numFmtId="0" fontId="20" fillId="2" borderId="34" xfId="8" applyFont="1" applyFill="1" applyBorder="1" applyAlignment="1">
      <alignment horizontal="center" vertical="center"/>
    </xf>
    <xf numFmtId="1" fontId="20" fillId="2" borderId="127" xfId="8" applyNumberFormat="1" applyFont="1" applyFill="1" applyBorder="1" applyAlignment="1">
      <alignment horizontal="center" vertical="center"/>
    </xf>
    <xf numFmtId="167" fontId="10" fillId="0" borderId="57" xfId="8" applyNumberFormat="1" applyFont="1" applyBorder="1" applyAlignment="1" applyProtection="1">
      <alignment horizontal="center" vertical="center"/>
      <protection locked="0"/>
    </xf>
    <xf numFmtId="0" fontId="10" fillId="2" borderId="50" xfId="8" applyFont="1" applyFill="1" applyBorder="1" applyAlignment="1">
      <alignment horizontal="righ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wrapText="1"/>
    </xf>
    <xf numFmtId="167" fontId="15" fillId="2" borderId="14" xfId="0" applyNumberFormat="1" applyFont="1" applyFill="1" applyBorder="1" applyAlignment="1">
      <alignment horizontal="center" vertical="center"/>
    </xf>
    <xf numFmtId="167" fontId="15" fillId="0" borderId="15" xfId="0" applyNumberFormat="1" applyFont="1" applyBorder="1" applyAlignment="1" applyProtection="1">
      <alignment horizontal="center" vertical="center"/>
      <protection locked="0"/>
    </xf>
    <xf numFmtId="0" fontId="28" fillId="0" borderId="0" xfId="8" applyFont="1" applyAlignment="1">
      <alignment horizontal="left" vertical="center" wrapText="1"/>
    </xf>
    <xf numFmtId="0" fontId="15" fillId="2" borderId="129" xfId="8" applyFont="1" applyFill="1" applyBorder="1" applyAlignment="1">
      <alignment horizontal="center" vertical="center"/>
    </xf>
    <xf numFmtId="0" fontId="15" fillId="2" borderId="131" xfId="8" applyFont="1" applyFill="1" applyBorder="1" applyAlignment="1">
      <alignment horizontal="center" vertical="center"/>
    </xf>
    <xf numFmtId="167" fontId="15" fillId="0" borderId="104" xfId="8" applyNumberFormat="1" applyFont="1" applyBorder="1" applyAlignment="1" applyProtection="1">
      <alignment horizontal="center" vertical="center"/>
      <protection locked="0"/>
    </xf>
    <xf numFmtId="0" fontId="28" fillId="0" borderId="0" xfId="8" applyFont="1" applyAlignment="1">
      <alignment horizontal="left" vertical="center"/>
    </xf>
    <xf numFmtId="0" fontId="15" fillId="2" borderId="16" xfId="8" applyFont="1" applyFill="1" applyBorder="1" applyAlignment="1">
      <alignment horizontal="center" vertical="center"/>
    </xf>
    <xf numFmtId="0" fontId="15" fillId="2" borderId="89" xfId="8" applyFont="1" applyFill="1" applyBorder="1" applyAlignment="1">
      <alignment horizontal="center" vertical="center" wrapText="1"/>
    </xf>
    <xf numFmtId="0" fontId="15" fillId="2" borderId="17" xfId="8" applyFont="1" applyFill="1" applyBorder="1" applyAlignment="1">
      <alignment horizontal="center" vertical="center"/>
    </xf>
    <xf numFmtId="167" fontId="15" fillId="2" borderId="88" xfId="8" applyNumberFormat="1" applyFont="1" applyFill="1" applyBorder="1" applyAlignment="1">
      <alignment horizontal="center" vertical="center"/>
    </xf>
    <xf numFmtId="0" fontId="10" fillId="2" borderId="26" xfId="8" applyFont="1" applyFill="1" applyBorder="1" applyAlignment="1">
      <alignment horizontal="center" vertical="center"/>
    </xf>
    <xf numFmtId="0" fontId="10" fillId="2" borderId="56" xfId="8" applyFont="1" applyFill="1" applyBorder="1" applyAlignment="1">
      <alignment horizontal="center" vertical="center"/>
    </xf>
    <xf numFmtId="0" fontId="10" fillId="2" borderId="25" xfId="8" applyFont="1" applyFill="1" applyBorder="1" applyAlignment="1">
      <alignment horizontal="center" vertical="center"/>
    </xf>
    <xf numFmtId="0" fontId="10" fillId="2" borderId="60" xfId="8" applyFont="1" applyFill="1" applyBorder="1" applyAlignment="1">
      <alignment horizontal="center" vertical="center"/>
    </xf>
    <xf numFmtId="167" fontId="10" fillId="0" borderId="61" xfId="8" applyNumberFormat="1" applyFont="1" applyBorder="1" applyAlignment="1" applyProtection="1">
      <alignment horizontal="center" vertical="center"/>
      <protection locked="0"/>
    </xf>
    <xf numFmtId="167" fontId="10" fillId="2" borderId="57" xfId="8" applyNumberFormat="1" applyFont="1" applyFill="1" applyBorder="1" applyAlignment="1">
      <alignment horizontal="center" vertical="center"/>
    </xf>
    <xf numFmtId="0" fontId="20" fillId="2" borderId="60" xfId="8" applyFont="1" applyFill="1" applyBorder="1" applyAlignment="1">
      <alignment horizontal="right" vertical="center" wrapText="1"/>
    </xf>
    <xf numFmtId="167" fontId="20" fillId="0" borderId="61" xfId="8" applyNumberFormat="1" applyFont="1" applyBorder="1" applyAlignment="1" applyProtection="1">
      <alignment horizontal="center" vertical="center"/>
      <protection locked="0"/>
    </xf>
    <xf numFmtId="0" fontId="15" fillId="2" borderId="28" xfId="8" applyFont="1" applyFill="1" applyBorder="1" applyAlignment="1">
      <alignment horizontal="center" vertical="center" wrapText="1"/>
    </xf>
    <xf numFmtId="0" fontId="10" fillId="2" borderId="37" xfId="8" applyFont="1" applyFill="1" applyBorder="1" applyAlignment="1">
      <alignment horizontal="center" vertical="center"/>
    </xf>
    <xf numFmtId="0" fontId="10" fillId="2" borderId="50" xfId="8" applyFont="1" applyFill="1" applyBorder="1" applyAlignment="1">
      <alignment horizontal="center" vertical="center" wrapText="1"/>
    </xf>
    <xf numFmtId="167" fontId="10" fillId="0" borderId="51" xfId="8" applyNumberFormat="1" applyFont="1" applyBorder="1" applyAlignment="1" applyProtection="1">
      <alignment horizontal="center" vertical="center"/>
      <protection locked="0"/>
    </xf>
    <xf numFmtId="0" fontId="10" fillId="2" borderId="129" xfId="8" applyFont="1" applyFill="1" applyBorder="1" applyAlignment="1">
      <alignment horizontal="center" vertical="center"/>
    </xf>
    <xf numFmtId="0" fontId="10" fillId="2" borderId="131" xfId="8" applyFont="1" applyFill="1" applyBorder="1" applyAlignment="1">
      <alignment horizontal="center" vertical="center" wrapText="1"/>
    </xf>
    <xf numFmtId="167" fontId="10" fillId="0" borderId="104" xfId="8" applyNumberFormat="1" applyFont="1" applyBorder="1" applyAlignment="1" applyProtection="1">
      <alignment horizontal="center" vertical="center"/>
      <protection locked="0"/>
    </xf>
    <xf numFmtId="0" fontId="15" fillId="2" borderId="65" xfId="8" applyFont="1" applyFill="1" applyBorder="1" applyAlignment="1">
      <alignment horizontal="center" vertical="center"/>
    </xf>
    <xf numFmtId="0" fontId="15" fillId="2" borderId="128" xfId="8" applyFont="1" applyFill="1" applyBorder="1" applyAlignment="1">
      <alignment horizontal="center" vertical="center"/>
    </xf>
    <xf numFmtId="170" fontId="15" fillId="2" borderId="66" xfId="8" applyNumberFormat="1" applyFont="1" applyFill="1" applyBorder="1" applyAlignment="1">
      <alignment horizontal="center" vertical="center"/>
    </xf>
    <xf numFmtId="1" fontId="15" fillId="2" borderId="67" xfId="8" applyNumberFormat="1" applyFont="1" applyFill="1" applyBorder="1" applyAlignment="1">
      <alignment horizontal="center" vertical="center"/>
    </xf>
    <xf numFmtId="0" fontId="20" fillId="2" borderId="142" xfId="8" applyFont="1" applyFill="1" applyBorder="1" applyAlignment="1">
      <alignment horizontal="center" vertical="center"/>
    </xf>
    <xf numFmtId="0" fontId="0" fillId="0" borderId="104" xfId="8" applyBorder="1"/>
    <xf numFmtId="0" fontId="10" fillId="2" borderId="58" xfId="8" applyFont="1" applyFill="1" applyBorder="1" applyAlignment="1">
      <alignment horizontal="center" vertical="center" wrapText="1"/>
    </xf>
    <xf numFmtId="0" fontId="15" fillId="2" borderId="17" xfId="8" applyFont="1" applyFill="1" applyBorder="1" applyAlignment="1">
      <alignment horizontal="center" vertical="center" wrapText="1"/>
    </xf>
    <xf numFmtId="2" fontId="15" fillId="2" borderId="18" xfId="8" applyNumberFormat="1" applyFont="1" applyFill="1" applyBorder="1" applyAlignment="1">
      <alignment horizontal="center" vertical="center" wrapText="1"/>
    </xf>
    <xf numFmtId="0" fontId="10" fillId="2" borderId="23" xfId="8" applyFont="1" applyFill="1" applyBorder="1" applyAlignment="1">
      <alignment horizontal="right" vertical="center" wrapText="1"/>
    </xf>
    <xf numFmtId="0" fontId="10" fillId="2" borderId="23" xfId="8" applyFont="1" applyFill="1" applyBorder="1" applyAlignment="1">
      <alignment horizontal="center" vertical="center" wrapText="1"/>
    </xf>
    <xf numFmtId="2" fontId="10" fillId="2" borderId="24" xfId="8" applyNumberFormat="1" applyFont="1" applyFill="1" applyBorder="1" applyAlignment="1">
      <alignment horizontal="center" vertical="center" wrapText="1"/>
    </xf>
    <xf numFmtId="0" fontId="10" fillId="2" borderId="39" xfId="8" applyFont="1" applyFill="1" applyBorder="1" applyAlignment="1">
      <alignment horizontal="center" vertical="center" wrapText="1"/>
    </xf>
    <xf numFmtId="0" fontId="10" fillId="2" borderId="34" xfId="8" applyFont="1" applyFill="1" applyBorder="1" applyAlignment="1">
      <alignment horizontal="right" vertical="center" wrapText="1"/>
    </xf>
    <xf numFmtId="0" fontId="10" fillId="2" borderId="34" xfId="8" applyFont="1" applyFill="1" applyBorder="1" applyAlignment="1">
      <alignment horizontal="center" vertical="center" wrapText="1"/>
    </xf>
    <xf numFmtId="2" fontId="10" fillId="2" borderId="143" xfId="8" applyNumberFormat="1" applyFont="1" applyFill="1" applyBorder="1" applyAlignment="1">
      <alignment horizontal="center" vertical="center" wrapText="1"/>
    </xf>
    <xf numFmtId="0" fontId="15" fillId="2" borderId="144" xfId="8" applyFont="1" applyFill="1" applyBorder="1" applyAlignment="1">
      <alignment horizontal="center" vertical="center" wrapText="1"/>
    </xf>
    <xf numFmtId="0" fontId="15" fillId="2" borderId="130" xfId="8" applyFont="1" applyFill="1" applyBorder="1" applyAlignment="1">
      <alignment horizontal="center" vertical="center" wrapText="1"/>
    </xf>
    <xf numFmtId="0" fontId="10" fillId="2" borderId="130" xfId="8" applyFont="1" applyFill="1" applyBorder="1" applyAlignment="1">
      <alignment horizontal="center" vertical="center" wrapText="1"/>
    </xf>
    <xf numFmtId="2" fontId="8" fillId="2" borderId="24" xfId="8" applyNumberFormat="1" applyFont="1" applyFill="1" applyBorder="1" applyAlignment="1">
      <alignment horizontal="center" vertical="center" wrapText="1"/>
    </xf>
    <xf numFmtId="0" fontId="10" fillId="2" borderId="84" xfId="8" applyFont="1" applyFill="1" applyBorder="1" applyAlignment="1">
      <alignment horizontal="center" vertical="center" wrapText="1"/>
    </xf>
    <xf numFmtId="2" fontId="8" fillId="2" borderId="35" xfId="8" applyNumberFormat="1" applyFont="1" applyFill="1" applyBorder="1" applyAlignment="1">
      <alignment horizontal="center" vertical="center" wrapText="1"/>
    </xf>
    <xf numFmtId="0" fontId="15" fillId="2" borderId="71" xfId="8" applyFont="1" applyFill="1" applyBorder="1" applyAlignment="1">
      <alignment horizontal="center" vertical="center" wrapText="1"/>
    </xf>
    <xf numFmtId="0" fontId="15" fillId="2" borderId="72" xfId="8" applyFont="1" applyFill="1" applyBorder="1" applyAlignment="1">
      <alignment horizontal="center" vertical="center" wrapText="1"/>
    </xf>
    <xf numFmtId="2" fontId="15" fillId="2" borderId="73" xfId="8" applyNumberFormat="1" applyFont="1" applyFill="1" applyBorder="1" applyAlignment="1">
      <alignment horizontal="center" vertical="center" wrapText="1"/>
    </xf>
    <xf numFmtId="3" fontId="10" fillId="0" borderId="27" xfId="8" applyNumberFormat="1" applyFont="1" applyBorder="1" applyAlignment="1" applyProtection="1">
      <alignment horizontal="center" vertical="center"/>
      <protection locked="0"/>
    </xf>
    <xf numFmtId="0" fontId="10" fillId="2" borderId="14" xfId="8" applyFont="1" applyFill="1" applyBorder="1" applyAlignment="1">
      <alignment horizontal="center" vertical="center"/>
    </xf>
    <xf numFmtId="3" fontId="10" fillId="0" borderId="15" xfId="8" applyNumberFormat="1" applyFont="1" applyBorder="1" applyAlignment="1" applyProtection="1">
      <alignment horizontal="center" vertical="center"/>
      <protection locked="0"/>
    </xf>
    <xf numFmtId="3" fontId="15" fillId="2" borderId="21" xfId="8" applyNumberFormat="1" applyFont="1" applyFill="1" applyBorder="1" applyAlignment="1">
      <alignment horizontal="center" vertical="center"/>
    </xf>
    <xf numFmtId="3" fontId="10" fillId="2" borderId="24" xfId="8" applyNumberFormat="1" applyFont="1" applyFill="1" applyBorder="1" applyAlignment="1">
      <alignment horizontal="center" vertical="center"/>
    </xf>
    <xf numFmtId="0" fontId="20" fillId="2" borderId="23" xfId="8" applyFont="1" applyFill="1" applyBorder="1" applyAlignment="1">
      <alignment horizontal="right" vertical="center"/>
    </xf>
    <xf numFmtId="3" fontId="20" fillId="0" borderId="24" xfId="8" applyNumberFormat="1" applyFont="1" applyBorder="1" applyAlignment="1" applyProtection="1">
      <alignment horizontal="center" vertical="center"/>
      <protection locked="0"/>
    </xf>
    <xf numFmtId="3" fontId="10" fillId="0" borderId="24" xfId="8" applyNumberFormat="1" applyFont="1" applyBorder="1" applyAlignment="1" applyProtection="1">
      <alignment horizontal="center" vertical="center"/>
      <protection locked="0"/>
    </xf>
    <xf numFmtId="0" fontId="29" fillId="0" borderId="0" xfId="8" applyFont="1"/>
    <xf numFmtId="0" fontId="10" fillId="2" borderId="130" xfId="8" applyFont="1" applyFill="1" applyBorder="1" applyAlignment="1">
      <alignment horizontal="center" vertical="center"/>
    </xf>
    <xf numFmtId="3" fontId="10" fillId="0" borderId="103" xfId="8" applyNumberFormat="1" applyFont="1" applyBorder="1" applyAlignment="1" applyProtection="1">
      <alignment horizontal="center" vertical="center"/>
      <protection locked="0"/>
    </xf>
    <xf numFmtId="0" fontId="10" fillId="2" borderId="39" xfId="8" applyFont="1" applyFill="1" applyBorder="1" applyAlignment="1">
      <alignment horizontal="center" vertical="center"/>
    </xf>
    <xf numFmtId="0" fontId="10" fillId="2" borderId="34" xfId="8" applyFont="1" applyFill="1" applyBorder="1" applyAlignment="1">
      <alignment horizontal="center" vertical="center"/>
    </xf>
    <xf numFmtId="3" fontId="10" fillId="0" borderId="35" xfId="8" applyNumberFormat="1" applyFont="1" applyBorder="1" applyAlignment="1" applyProtection="1">
      <alignment horizontal="center" vertical="center"/>
      <protection locked="0"/>
    </xf>
    <xf numFmtId="3" fontId="30" fillId="2" borderId="21" xfId="8" applyNumberFormat="1" applyFont="1" applyFill="1" applyBorder="1" applyAlignment="1">
      <alignment horizontal="center" vertical="center"/>
    </xf>
    <xf numFmtId="0" fontId="15" fillId="2" borderId="20" xfId="8" applyFont="1" applyFill="1" applyBorder="1" applyAlignment="1">
      <alignment horizontal="center" vertical="center" wrapText="1"/>
    </xf>
    <xf numFmtId="3" fontId="10" fillId="2" borderId="21" xfId="8" applyNumberFormat="1" applyFont="1" applyFill="1" applyBorder="1" applyAlignment="1">
      <alignment horizontal="center" vertical="center"/>
    </xf>
    <xf numFmtId="0" fontId="10" fillId="2" borderId="38" xfId="8" applyFont="1" applyFill="1" applyBorder="1" applyAlignment="1">
      <alignment horizontal="center" vertical="center"/>
    </xf>
    <xf numFmtId="3" fontId="10" fillId="0" borderId="31" xfId="8" applyNumberFormat="1" applyFont="1" applyBorder="1" applyAlignment="1" applyProtection="1">
      <alignment horizontal="center" vertical="center"/>
      <protection locked="0"/>
    </xf>
    <xf numFmtId="0" fontId="15" fillId="2" borderId="5" xfId="0" applyFont="1" applyFill="1" applyBorder="1" applyAlignment="1" applyProtection="1">
      <alignment horizontal="center" vertical="center"/>
    </xf>
    <xf numFmtId="0" fontId="15" fillId="2" borderId="40" xfId="0" applyFont="1" applyFill="1" applyBorder="1" applyAlignment="1" applyProtection="1">
      <alignment horizontal="center" vertical="center" wrapText="1"/>
    </xf>
    <xf numFmtId="0" fontId="15" fillId="2" borderId="63" xfId="0" applyFont="1" applyFill="1" applyBorder="1" applyAlignment="1" applyProtection="1">
      <alignment horizontal="center" vertical="center" wrapText="1"/>
    </xf>
    <xf numFmtId="3" fontId="15" fillId="2" borderId="41" xfId="0" applyNumberFormat="1" applyFont="1" applyFill="1" applyBorder="1" applyAlignment="1" applyProtection="1">
      <alignment horizontal="center" vertical="center" wrapText="1"/>
    </xf>
    <xf numFmtId="0" fontId="20" fillId="2" borderId="13" xfId="0" applyFont="1" applyFill="1" applyBorder="1" applyAlignment="1" applyProtection="1">
      <alignment horizontal="center" vertical="center" wrapText="1"/>
    </xf>
    <xf numFmtId="0" fontId="20" fillId="2" borderId="14"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20" fillId="2" borderId="42" xfId="0" applyFont="1" applyFill="1" applyBorder="1" applyAlignment="1" applyProtection="1">
      <alignment horizontal="center" vertical="center" wrapText="1"/>
    </xf>
    <xf numFmtId="3" fontId="15" fillId="2" borderId="137" xfId="0" applyNumberFormat="1" applyFont="1" applyFill="1" applyBorder="1" applyAlignment="1" applyProtection="1">
      <alignment horizontal="center" vertical="center" wrapText="1"/>
    </xf>
    <xf numFmtId="0" fontId="15" fillId="2" borderId="106" xfId="0" applyFont="1" applyFill="1" applyBorder="1" applyAlignment="1" applyProtection="1">
      <alignment horizontal="center" vertical="center" wrapText="1"/>
    </xf>
    <xf numFmtId="0" fontId="10" fillId="2" borderId="41" xfId="0" applyFont="1" applyFill="1" applyBorder="1" applyAlignment="1" applyProtection="1">
      <alignment horizontal="center" vertical="center" wrapText="1"/>
    </xf>
    <xf numFmtId="0" fontId="15" fillId="2" borderId="41" xfId="0" applyFont="1" applyFill="1" applyBorder="1" applyAlignment="1" applyProtection="1">
      <alignment horizontal="center" vertical="center" wrapText="1"/>
    </xf>
    <xf numFmtId="3" fontId="5" fillId="0" borderId="0" xfId="0" applyNumberFormat="1" applyFont="1"/>
    <xf numFmtId="0" fontId="15" fillId="2" borderId="43" xfId="0" applyFont="1" applyFill="1" applyBorder="1" applyAlignment="1" applyProtection="1">
      <alignment horizontal="center" vertical="center"/>
    </xf>
    <xf numFmtId="4" fontId="15" fillId="4" borderId="145" xfId="0" applyNumberFormat="1" applyFont="1" applyFill="1" applyBorder="1" applyAlignment="1" applyProtection="1">
      <alignment horizontal="center" vertical="center" wrapText="1"/>
    </xf>
    <xf numFmtId="4" fontId="15" fillId="2" borderId="48" xfId="0" applyNumberFormat="1" applyFont="1" applyFill="1" applyBorder="1" applyAlignment="1" applyProtection="1">
      <alignment horizontal="center" vertical="center" wrapText="1"/>
    </xf>
    <xf numFmtId="4" fontId="15" fillId="2" borderId="45" xfId="0" applyNumberFormat="1" applyFont="1" applyFill="1" applyBorder="1" applyAlignment="1" applyProtection="1">
      <alignment horizontal="center" vertical="center" wrapText="1"/>
    </xf>
    <xf numFmtId="4" fontId="15" fillId="2" borderId="46" xfId="0" applyNumberFormat="1" applyFont="1" applyFill="1" applyBorder="1" applyAlignment="1" applyProtection="1">
      <alignment horizontal="center" vertical="center" wrapText="1"/>
    </xf>
    <xf numFmtId="4" fontId="15" fillId="2" borderId="47" xfId="0" applyNumberFormat="1" applyFont="1" applyFill="1" applyBorder="1" applyAlignment="1" applyProtection="1">
      <alignment horizontal="center" vertical="center" wrapText="1"/>
    </xf>
    <xf numFmtId="4" fontId="15" fillId="2" borderId="43" xfId="0" applyNumberFormat="1" applyFont="1" applyFill="1" applyBorder="1" applyAlignment="1" applyProtection="1">
      <alignment horizontal="center" vertical="center" wrapText="1"/>
    </xf>
    <xf numFmtId="4" fontId="15" fillId="2" borderId="141" xfId="0" applyNumberFormat="1" applyFont="1" applyFill="1" applyBorder="1" applyAlignment="1" applyProtection="1">
      <alignment horizontal="center" vertical="center" wrapText="1"/>
    </xf>
    <xf numFmtId="4" fontId="15" fillId="2" borderId="146" xfId="0" applyNumberFormat="1"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xf>
    <xf numFmtId="0" fontId="15" fillId="2" borderId="38" xfId="0" applyFont="1" applyFill="1" applyBorder="1" applyAlignment="1" applyProtection="1">
      <alignment horizontal="center" vertical="center" wrapText="1"/>
    </xf>
    <xf numFmtId="4" fontId="15" fillId="5" borderId="147" xfId="0" applyNumberFormat="1" applyFont="1" applyFill="1" applyBorder="1" applyAlignment="1" applyProtection="1">
      <alignment horizontal="center" vertical="center" wrapText="1"/>
    </xf>
    <xf numFmtId="4" fontId="15" fillId="2" borderId="51" xfId="0" applyNumberFormat="1" applyFont="1" applyFill="1" applyBorder="1" applyAlignment="1" applyProtection="1">
      <alignment horizontal="center" vertical="center" wrapText="1"/>
    </xf>
    <xf numFmtId="4" fontId="15" fillId="2" borderId="37" xfId="0" applyNumberFormat="1" applyFont="1" applyFill="1" applyBorder="1" applyAlignment="1" applyProtection="1">
      <alignment horizontal="center" vertical="center" wrapText="1"/>
    </xf>
    <xf numFmtId="4" fontId="15" fillId="2" borderId="38" xfId="0" applyNumberFormat="1" applyFont="1" applyFill="1" applyBorder="1" applyAlignment="1" applyProtection="1">
      <alignment horizontal="center" vertical="center" wrapText="1"/>
    </xf>
    <xf numFmtId="4" fontId="15" fillId="2" borderId="31" xfId="0" applyNumberFormat="1" applyFont="1" applyFill="1" applyBorder="1" applyAlignment="1" applyProtection="1">
      <alignment horizontal="center" vertical="center" wrapText="1"/>
    </xf>
    <xf numFmtId="4" fontId="15" fillId="2" borderId="9" xfId="0" applyNumberFormat="1" applyFont="1" applyFill="1" applyBorder="1" applyAlignment="1" applyProtection="1">
      <alignment horizontal="center" vertical="center" wrapText="1"/>
    </xf>
    <xf numFmtId="4" fontId="15" fillId="2" borderId="148" xfId="0" applyNumberFormat="1" applyFont="1" applyFill="1" applyBorder="1" applyAlignment="1" applyProtection="1">
      <alignment horizontal="center" vertical="center" wrapText="1"/>
    </xf>
    <xf numFmtId="4" fontId="15" fillId="2" borderId="96" xfId="0" applyNumberFormat="1"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xf>
    <xf numFmtId="0" fontId="20" fillId="2" borderId="23" xfId="0" applyFont="1" applyFill="1" applyBorder="1" applyAlignment="1" applyProtection="1">
      <alignment horizontal="right" vertical="center" wrapText="1"/>
    </xf>
    <xf numFmtId="4" fontId="10" fillId="2" borderId="37" xfId="0" applyNumberFormat="1" applyFont="1" applyFill="1" applyBorder="1" applyAlignment="1" applyProtection="1">
      <alignment horizontal="center" vertical="center" wrapText="1"/>
    </xf>
    <xf numFmtId="4" fontId="10" fillId="2" borderId="38" xfId="0" applyNumberFormat="1" applyFont="1" applyFill="1" applyBorder="1" applyAlignment="1" applyProtection="1">
      <alignment horizontal="center" vertical="center" wrapText="1"/>
    </xf>
    <xf numFmtId="4" fontId="10" fillId="2" borderId="31" xfId="0" applyNumberFormat="1" applyFont="1" applyFill="1" applyBorder="1" applyAlignment="1" applyProtection="1">
      <alignment horizontal="center" vertical="center" wrapText="1"/>
    </xf>
    <xf numFmtId="4" fontId="10" fillId="2" borderId="148" xfId="0" applyNumberFormat="1" applyFont="1" applyFill="1" applyBorder="1" applyAlignment="1" applyProtection="1">
      <alignment horizontal="center" vertical="center" wrapText="1"/>
    </xf>
    <xf numFmtId="4" fontId="10" fillId="2" borderId="23" xfId="0" applyNumberFormat="1" applyFont="1" applyFill="1" applyBorder="1" applyAlignment="1" applyProtection="1">
      <alignment horizontal="center" vertical="center" wrapText="1"/>
    </xf>
    <xf numFmtId="4" fontId="10" fillId="2" borderId="24" xfId="0" applyNumberFormat="1"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4" fontId="15" fillId="2" borderId="23" xfId="0" applyNumberFormat="1" applyFont="1" applyFill="1" applyBorder="1" applyAlignment="1" applyProtection="1">
      <alignment horizontal="center" vertical="center" wrapText="1"/>
    </xf>
    <xf numFmtId="4" fontId="15" fillId="2" borderId="24" xfId="0" applyNumberFormat="1" applyFont="1" applyFill="1" applyBorder="1" applyAlignment="1" applyProtection="1">
      <alignment horizontal="center" vertical="center" wrapText="1"/>
    </xf>
    <xf numFmtId="0" fontId="15" fillId="2" borderId="23" xfId="0" applyFont="1" applyFill="1" applyBorder="1" applyAlignment="1" applyProtection="1">
      <alignment horizontal="center" wrapText="1"/>
    </xf>
    <xf numFmtId="0" fontId="20" fillId="2" borderId="23" xfId="0" applyFont="1" applyFill="1" applyBorder="1" applyAlignment="1" applyProtection="1">
      <alignment horizontal="right" wrapText="1"/>
    </xf>
    <xf numFmtId="4" fontId="15" fillId="2" borderId="51" xfId="0" applyNumberFormat="1" applyFont="1" applyFill="1" applyBorder="1" applyAlignment="1" applyProtection="1">
      <alignment horizontal="center" vertical="center"/>
    </xf>
    <xf numFmtId="4" fontId="10" fillId="2" borderId="37" xfId="0" applyNumberFormat="1" applyFont="1" applyFill="1" applyBorder="1" applyAlignment="1" applyProtection="1">
      <alignment horizontal="center" vertical="center"/>
    </xf>
    <xf numFmtId="4" fontId="10" fillId="2" borderId="38" xfId="0" applyNumberFormat="1" applyFont="1" applyFill="1" applyBorder="1" applyAlignment="1" applyProtection="1">
      <alignment horizontal="center" vertical="center"/>
    </xf>
    <xf numFmtId="4" fontId="10" fillId="2" borderId="31" xfId="0" applyNumberFormat="1" applyFont="1" applyFill="1" applyBorder="1" applyAlignment="1" applyProtection="1">
      <alignment horizontal="center" vertical="center"/>
    </xf>
    <xf numFmtId="4" fontId="15" fillId="2" borderId="9" xfId="0" applyNumberFormat="1" applyFont="1" applyFill="1" applyBorder="1" applyAlignment="1" applyProtection="1">
      <alignment horizontal="center" vertical="center"/>
    </xf>
    <xf numFmtId="4" fontId="10" fillId="2" borderId="148" xfId="0" applyNumberFormat="1" applyFont="1" applyFill="1" applyBorder="1" applyAlignment="1" applyProtection="1">
      <alignment horizontal="center" vertical="center"/>
    </xf>
    <xf numFmtId="4" fontId="10" fillId="2" borderId="96" xfId="0" applyNumberFormat="1" applyFont="1" applyFill="1" applyBorder="1" applyAlignment="1" applyProtection="1">
      <alignment horizontal="center" vertical="center"/>
    </xf>
    <xf numFmtId="4" fontId="10" fillId="2" borderId="23" xfId="0" applyNumberFormat="1" applyFont="1" applyFill="1" applyBorder="1" applyAlignment="1" applyProtection="1">
      <alignment horizontal="center" vertical="center"/>
    </xf>
    <xf numFmtId="4" fontId="10" fillId="2" borderId="24" xfId="0" applyNumberFormat="1" applyFont="1" applyFill="1" applyBorder="1" applyAlignment="1" applyProtection="1">
      <alignment horizontal="center" vertical="center"/>
    </xf>
    <xf numFmtId="4" fontId="10" fillId="2" borderId="51" xfId="0" applyNumberFormat="1" applyFont="1" applyFill="1" applyBorder="1" applyAlignment="1" applyProtection="1">
      <alignment horizontal="center" vertical="center"/>
    </xf>
    <xf numFmtId="0" fontId="20" fillId="2" borderId="26" xfId="0" applyFont="1" applyFill="1" applyBorder="1" applyAlignment="1" applyProtection="1">
      <alignment horizontal="left" wrapText="1"/>
    </xf>
    <xf numFmtId="0" fontId="15" fillId="2" borderId="26" xfId="0" applyFont="1" applyFill="1" applyBorder="1" applyAlignment="1" applyProtection="1">
      <alignment horizontal="center" wrapText="1"/>
    </xf>
    <xf numFmtId="4" fontId="15" fillId="2" borderId="57" xfId="0" applyNumberFormat="1" applyFont="1" applyFill="1" applyBorder="1" applyAlignment="1" applyProtection="1">
      <alignment horizontal="center" vertical="center"/>
    </xf>
    <xf numFmtId="4" fontId="15" fillId="2" borderId="22" xfId="0" applyNumberFormat="1" applyFont="1" applyFill="1" applyBorder="1" applyAlignment="1" applyProtection="1">
      <alignment horizontal="center" vertical="center"/>
    </xf>
    <xf numFmtId="4" fontId="15" fillId="2" borderId="23" xfId="0" applyNumberFormat="1" applyFont="1" applyFill="1" applyBorder="1" applyAlignment="1" applyProtection="1">
      <alignment horizontal="center" vertical="center"/>
    </xf>
    <xf numFmtId="4" fontId="15" fillId="2" borderId="24" xfId="0" applyNumberFormat="1" applyFont="1" applyFill="1" applyBorder="1" applyAlignment="1" applyProtection="1">
      <alignment horizontal="center" vertical="center"/>
    </xf>
    <xf numFmtId="4" fontId="15" fillId="2" borderId="6" xfId="0" applyNumberFormat="1" applyFont="1" applyFill="1" applyBorder="1" applyAlignment="1" applyProtection="1">
      <alignment horizontal="center" vertical="center"/>
    </xf>
    <xf numFmtId="4" fontId="15" fillId="2" borderId="134" xfId="0" applyNumberFormat="1" applyFont="1" applyFill="1" applyBorder="1" applyAlignment="1" applyProtection="1">
      <alignment horizontal="center" vertical="center"/>
    </xf>
    <xf numFmtId="4" fontId="15" fillId="2" borderId="109" xfId="0" applyNumberFormat="1"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2" borderId="7" xfId="0" applyFont="1" applyFill="1" applyBorder="1" applyAlignment="1" applyProtection="1">
      <alignment horizontal="right" wrapText="1"/>
    </xf>
    <xf numFmtId="4" fontId="15" fillId="2" borderId="61" xfId="0" applyNumberFormat="1" applyFont="1" applyFill="1" applyBorder="1" applyAlignment="1" applyProtection="1">
      <alignment horizontal="center" vertical="center"/>
    </xf>
    <xf numFmtId="4" fontId="10" fillId="2" borderId="25" xfId="0" applyNumberFormat="1" applyFont="1" applyFill="1" applyBorder="1" applyAlignment="1" applyProtection="1">
      <alignment horizontal="center" vertical="center"/>
    </xf>
    <xf numFmtId="4" fontId="10" fillId="2" borderId="26" xfId="0" applyNumberFormat="1" applyFont="1" applyFill="1" applyBorder="1" applyAlignment="1" applyProtection="1">
      <alignment horizontal="center" vertical="center"/>
    </xf>
    <xf numFmtId="4" fontId="10" fillId="2" borderId="27" xfId="0" applyNumberFormat="1" applyFont="1" applyFill="1" applyBorder="1" applyAlignment="1" applyProtection="1">
      <alignment horizontal="center" vertical="center"/>
    </xf>
    <xf numFmtId="4" fontId="15" fillId="2" borderId="7" xfId="0" applyNumberFormat="1" applyFont="1" applyFill="1" applyBorder="1" applyAlignment="1" applyProtection="1">
      <alignment horizontal="center" vertical="center"/>
    </xf>
    <xf numFmtId="4" fontId="10" fillId="2" borderId="83" xfId="0" applyNumberFormat="1" applyFont="1" applyFill="1" applyBorder="1" applyAlignment="1" applyProtection="1">
      <alignment horizontal="center" vertical="center"/>
    </xf>
    <xf numFmtId="4" fontId="10" fillId="2" borderId="149" xfId="0" applyNumberFormat="1" applyFont="1" applyFill="1" applyBorder="1" applyAlignment="1" applyProtection="1">
      <alignment horizontal="center" vertical="center"/>
    </xf>
    <xf numFmtId="4" fontId="10" fillId="2" borderId="61" xfId="0" applyNumberFormat="1" applyFont="1" applyFill="1" applyBorder="1" applyAlignment="1" applyProtection="1">
      <alignment horizontal="center" vertical="center"/>
    </xf>
    <xf numFmtId="0" fontId="20" fillId="2" borderId="6" xfId="0" applyFont="1" applyFill="1" applyBorder="1" applyAlignment="1" applyProtection="1">
      <alignment horizontal="right" wrapText="1"/>
    </xf>
    <xf numFmtId="4" fontId="10" fillId="2" borderId="22" xfId="0" applyNumberFormat="1" applyFont="1" applyFill="1" applyBorder="1" applyAlignment="1" applyProtection="1">
      <alignment horizontal="center" vertical="center"/>
    </xf>
    <xf numFmtId="4" fontId="10" fillId="2" borderId="134" xfId="0" applyNumberFormat="1" applyFont="1" applyFill="1" applyBorder="1" applyAlignment="1" applyProtection="1">
      <alignment horizontal="center" vertical="center"/>
    </xf>
    <xf numFmtId="4" fontId="10" fillId="2" borderId="109" xfId="0" applyNumberFormat="1" applyFont="1" applyFill="1" applyBorder="1" applyAlignment="1" applyProtection="1">
      <alignment horizontal="center" vertical="center"/>
    </xf>
    <xf numFmtId="4" fontId="10" fillId="2" borderId="57" xfId="0" applyNumberFormat="1"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6" xfId="0" applyFont="1" applyFill="1" applyBorder="1" applyAlignment="1" applyProtection="1">
      <alignment horizontal="center" wrapText="1"/>
    </xf>
    <xf numFmtId="0" fontId="20" fillId="0" borderId="7" xfId="0" applyFont="1" applyFill="1" applyBorder="1" applyAlignment="1" applyProtection="1">
      <alignment horizontal="right" wrapText="1"/>
      <protection locked="0"/>
    </xf>
    <xf numFmtId="4" fontId="15" fillId="2" borderId="104" xfId="0" applyNumberFormat="1" applyFont="1" applyFill="1" applyBorder="1" applyAlignment="1" applyProtection="1">
      <alignment horizontal="center" vertical="center"/>
    </xf>
    <xf numFmtId="4" fontId="10" fillId="2" borderId="129" xfId="0" applyNumberFormat="1" applyFont="1" applyFill="1" applyBorder="1" applyAlignment="1" applyProtection="1">
      <alignment horizontal="center" vertical="center"/>
    </xf>
    <xf numFmtId="4" fontId="10" fillId="2" borderId="130" xfId="0" applyNumberFormat="1" applyFont="1" applyFill="1" applyBorder="1" applyAlignment="1" applyProtection="1">
      <alignment horizontal="center" vertical="center"/>
    </xf>
    <xf numFmtId="4" fontId="10" fillId="2" borderId="103" xfId="0" applyNumberFormat="1" applyFont="1" applyFill="1" applyBorder="1" applyAlignment="1" applyProtection="1">
      <alignment horizontal="center" vertical="center"/>
    </xf>
    <xf numFmtId="4" fontId="15" fillId="2" borderId="59" xfId="0" applyNumberFormat="1" applyFont="1" applyFill="1" applyBorder="1" applyAlignment="1" applyProtection="1">
      <alignment horizontal="center" vertical="center"/>
    </xf>
    <xf numFmtId="4" fontId="10" fillId="2" borderId="0" xfId="0" applyNumberFormat="1" applyFont="1" applyFill="1" applyAlignment="1" applyProtection="1">
      <alignment horizontal="center" vertical="center"/>
    </xf>
    <xf numFmtId="4" fontId="10" fillId="2" borderId="100" xfId="0" applyNumberFormat="1" applyFont="1" applyFill="1" applyBorder="1" applyAlignment="1" applyProtection="1">
      <alignment horizontal="center" vertical="center"/>
    </xf>
    <xf numFmtId="4" fontId="10" fillId="2" borderId="104" xfId="0" applyNumberFormat="1" applyFont="1" applyFill="1" applyBorder="1" applyAlignment="1" applyProtection="1">
      <alignment horizontal="center" vertical="center"/>
    </xf>
    <xf numFmtId="4" fontId="10" fillId="0" borderId="148" xfId="0" applyNumberFormat="1" applyFont="1" applyBorder="1" applyAlignment="1" applyProtection="1">
      <alignment horizontal="center" vertical="center" wrapText="1"/>
      <protection locked="0"/>
    </xf>
    <xf numFmtId="4" fontId="15" fillId="0" borderId="51" xfId="0" applyNumberFormat="1" applyFont="1" applyBorder="1" applyAlignment="1" applyProtection="1">
      <alignment horizontal="center" vertical="center" wrapText="1"/>
      <protection locked="0"/>
    </xf>
    <xf numFmtId="0" fontId="20" fillId="2" borderId="26" xfId="0" applyFont="1" applyFill="1" applyBorder="1" applyAlignment="1" applyProtection="1">
      <alignment horizontal="right" wrapText="1"/>
    </xf>
    <xf numFmtId="4" fontId="15" fillId="2" borderId="104" xfId="0" applyNumberFormat="1" applyFont="1" applyFill="1" applyBorder="1" applyAlignment="1" applyProtection="1">
      <alignment horizontal="center" vertical="center" wrapText="1"/>
    </xf>
    <xf numFmtId="4" fontId="10" fillId="0" borderId="129" xfId="0" applyNumberFormat="1" applyFont="1" applyBorder="1" applyAlignment="1" applyProtection="1">
      <alignment horizontal="center" vertical="center" wrapText="1"/>
      <protection locked="0"/>
    </xf>
    <xf numFmtId="4" fontId="10" fillId="0" borderId="130" xfId="0" applyNumberFormat="1" applyFont="1" applyBorder="1" applyAlignment="1" applyProtection="1">
      <alignment horizontal="center" vertical="center" wrapText="1"/>
      <protection locked="0"/>
    </xf>
    <xf numFmtId="4" fontId="10" fillId="0" borderId="103" xfId="0" applyNumberFormat="1" applyFont="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15" fillId="2" borderId="100" xfId="0" applyNumberFormat="1" applyFont="1" applyFill="1" applyBorder="1" applyAlignment="1" applyProtection="1">
      <alignment horizontal="center" vertical="center" wrapText="1"/>
    </xf>
    <xf numFmtId="4" fontId="15" fillId="0" borderId="104" xfId="0" applyNumberFormat="1" applyFont="1" applyBorder="1" applyAlignment="1" applyProtection="1">
      <alignment horizontal="center" vertical="center" wrapText="1"/>
      <protection locked="0"/>
    </xf>
    <xf numFmtId="4" fontId="15" fillId="4" borderId="145" xfId="0" applyNumberFormat="1" applyFont="1" applyFill="1" applyBorder="1" applyAlignment="1">
      <alignment horizontal="center" vertical="center" wrapText="1"/>
    </xf>
    <xf numFmtId="4" fontId="15" fillId="2" borderId="141" xfId="0" applyNumberFormat="1" applyFont="1" applyFill="1" applyBorder="1" applyAlignment="1">
      <alignment horizontal="center" vertical="center" wrapText="1"/>
    </xf>
    <xf numFmtId="4" fontId="15" fillId="4" borderId="147" xfId="0" applyNumberFormat="1" applyFont="1" applyFill="1" applyBorder="1" applyAlignment="1">
      <alignment horizontal="center" vertical="center" wrapText="1"/>
    </xf>
    <xf numFmtId="4" fontId="15" fillId="2" borderId="148" xfId="0" applyNumberFormat="1" applyFont="1" applyFill="1" applyBorder="1" applyAlignment="1">
      <alignment horizontal="center" vertical="center" wrapText="1"/>
    </xf>
    <xf numFmtId="4" fontId="10" fillId="0" borderId="147" xfId="0" applyNumberFormat="1" applyFont="1" applyBorder="1" applyAlignment="1" applyProtection="1">
      <alignment horizontal="center" vertical="center" wrapText="1"/>
      <protection locked="0"/>
    </xf>
    <xf numFmtId="4" fontId="10" fillId="2" borderId="148" xfId="0" applyNumberFormat="1" applyFont="1" applyFill="1" applyBorder="1" applyAlignment="1">
      <alignment horizontal="center" vertical="center" wrapText="1"/>
    </xf>
    <xf numFmtId="4" fontId="10" fillId="2" borderId="96" xfId="0" applyNumberFormat="1" applyFont="1" applyFill="1" applyBorder="1" applyAlignment="1" applyProtection="1">
      <alignment horizontal="center" vertical="center" wrapText="1"/>
    </xf>
    <xf numFmtId="4" fontId="15" fillId="4" borderId="95" xfId="0" applyNumberFormat="1" applyFont="1" applyFill="1" applyBorder="1" applyAlignment="1">
      <alignment horizontal="center" vertical="center" wrapText="1"/>
    </xf>
    <xf numFmtId="4" fontId="15" fillId="2" borderId="134" xfId="0" applyNumberFormat="1" applyFont="1" applyFill="1" applyBorder="1" applyAlignment="1">
      <alignment horizontal="center" vertical="center"/>
    </xf>
    <xf numFmtId="4" fontId="10" fillId="0" borderId="99" xfId="0" applyNumberFormat="1" applyFont="1" applyBorder="1" applyAlignment="1" applyProtection="1">
      <alignment horizontal="center" vertical="center" wrapText="1"/>
      <protection locked="0"/>
    </xf>
    <xf numFmtId="4" fontId="10" fillId="0" borderId="95" xfId="0" applyNumberFormat="1" applyFont="1" applyBorder="1" applyAlignment="1" applyProtection="1">
      <alignment horizontal="center" vertical="center" wrapText="1"/>
      <protection locked="0"/>
    </xf>
    <xf numFmtId="4" fontId="10" fillId="2" borderId="0" xfId="0" applyNumberFormat="1" applyFont="1" applyFill="1" applyAlignment="1">
      <alignment horizontal="center" vertical="center" wrapText="1"/>
    </xf>
    <xf numFmtId="4" fontId="10" fillId="2" borderId="100" xfId="0" applyNumberFormat="1" applyFont="1" applyFill="1" applyBorder="1" applyAlignment="1" applyProtection="1">
      <alignment horizontal="center" vertical="center" wrapText="1"/>
    </xf>
    <xf numFmtId="4" fontId="10" fillId="4" borderId="5" xfId="0" applyNumberFormat="1" applyFont="1" applyFill="1" applyBorder="1" applyAlignment="1">
      <alignment horizontal="center" vertical="center" wrapText="1"/>
    </xf>
    <xf numFmtId="3" fontId="15" fillId="2" borderId="41" xfId="0" applyNumberFormat="1"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2" xfId="0" applyFont="1" applyFill="1" applyBorder="1" applyAlignment="1">
      <alignment horizontal="center" vertical="center" wrapText="1"/>
    </xf>
    <xf numFmtId="3" fontId="15" fillId="2" borderId="137" xfId="0" applyNumberFormat="1"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5" fillId="2" borderId="41" xfId="0" applyFont="1" applyFill="1" applyBorder="1" applyAlignment="1">
      <alignment horizontal="center" vertical="center" wrapText="1"/>
    </xf>
    <xf numFmtId="2" fontId="10" fillId="0" borderId="29" xfId="0" applyNumberFormat="1" applyFont="1" applyBorder="1" applyAlignment="1" applyProtection="1">
      <alignment horizontal="center" vertical="center"/>
      <protection locked="0"/>
    </xf>
    <xf numFmtId="2" fontId="15" fillId="2" borderId="96" xfId="0" applyNumberFormat="1" applyFont="1" applyFill="1" applyBorder="1" applyAlignment="1" applyProtection="1">
      <alignment horizontal="center" vertical="center"/>
    </xf>
    <xf numFmtId="2" fontId="10" fillId="0" borderId="30" xfId="0" applyNumberFormat="1" applyFont="1" applyBorder="1" applyAlignment="1" applyProtection="1">
      <alignment horizontal="center" vertical="center"/>
      <protection locked="0"/>
    </xf>
    <xf numFmtId="2" fontId="15" fillId="2" borderId="109" xfId="0" applyNumberFormat="1" applyFont="1" applyFill="1" applyBorder="1" applyAlignment="1" applyProtection="1">
      <alignment horizontal="center" vertical="center"/>
    </xf>
    <xf numFmtId="2" fontId="10" fillId="0" borderId="32" xfId="0" applyNumberFormat="1" applyFont="1" applyBorder="1" applyAlignment="1" applyProtection="1">
      <alignment horizontal="center" vertical="center"/>
      <protection locked="0"/>
    </xf>
    <xf numFmtId="2" fontId="15" fillId="2" borderId="149" xfId="0" applyNumberFormat="1" applyFont="1" applyFill="1" applyBorder="1" applyAlignment="1" applyProtection="1">
      <alignment horizontal="center" vertical="center"/>
    </xf>
    <xf numFmtId="2" fontId="15" fillId="2" borderId="81" xfId="0" applyNumberFormat="1" applyFont="1" applyFill="1" applyBorder="1" applyAlignment="1">
      <alignment horizontal="center" vertical="center"/>
    </xf>
    <xf numFmtId="2" fontId="10" fillId="0" borderId="150" xfId="0" applyNumberFormat="1" applyFont="1" applyBorder="1" applyAlignment="1" applyProtection="1">
      <alignment horizontal="center" vertical="center"/>
      <protection locked="0"/>
    </xf>
    <xf numFmtId="2" fontId="15" fillId="2" borderId="151" xfId="0" applyNumberFormat="1" applyFont="1" applyFill="1" applyBorder="1" applyAlignment="1" applyProtection="1">
      <alignment horizontal="center" vertical="center"/>
    </xf>
    <xf numFmtId="2" fontId="10" fillId="0" borderId="81" xfId="0" applyNumberFormat="1" applyFont="1" applyBorder="1" applyAlignment="1" applyProtection="1">
      <alignment horizontal="center" vertical="center"/>
      <protection locked="0"/>
    </xf>
    <xf numFmtId="2" fontId="15" fillId="4" borderId="145" xfId="0" applyNumberFormat="1" applyFont="1" applyFill="1" applyBorder="1" applyAlignment="1">
      <alignment horizontal="center" vertical="center" wrapText="1"/>
    </xf>
    <xf numFmtId="2" fontId="15" fillId="2" borderId="146" xfId="0" applyNumberFormat="1" applyFont="1" applyFill="1" applyBorder="1" applyAlignment="1" applyProtection="1">
      <alignment horizontal="center" vertical="center" wrapText="1"/>
    </xf>
    <xf numFmtId="2" fontId="15" fillId="4" borderId="147" xfId="0" applyNumberFormat="1" applyFont="1" applyFill="1" applyBorder="1" applyAlignment="1">
      <alignment horizontal="center" vertical="center" wrapText="1"/>
    </xf>
    <xf numFmtId="2" fontId="15" fillId="2" borderId="96" xfId="0" applyNumberFormat="1" applyFont="1" applyFill="1" applyBorder="1" applyAlignment="1" applyProtection="1">
      <alignment horizontal="center" vertical="center" wrapText="1"/>
    </xf>
    <xf numFmtId="2" fontId="10" fillId="0" borderId="147" xfId="0" applyNumberFormat="1" applyFont="1" applyBorder="1" applyAlignment="1" applyProtection="1">
      <alignment horizontal="center" vertical="center" wrapText="1"/>
      <protection locked="0"/>
    </xf>
    <xf numFmtId="2" fontId="10" fillId="2" borderId="96" xfId="0" applyNumberFormat="1" applyFont="1" applyFill="1" applyBorder="1" applyAlignment="1" applyProtection="1">
      <alignment horizontal="center" vertical="center" wrapText="1"/>
    </xf>
    <xf numFmtId="2" fontId="15" fillId="4" borderId="95" xfId="0" applyNumberFormat="1" applyFont="1" applyFill="1" applyBorder="1" applyAlignment="1">
      <alignment horizontal="center" vertical="center" wrapText="1"/>
    </xf>
    <xf numFmtId="2" fontId="10" fillId="0" borderId="99" xfId="0" applyNumberFormat="1" applyFont="1" applyBorder="1" applyAlignment="1" applyProtection="1">
      <alignment horizontal="center" vertical="center" wrapText="1"/>
      <protection locked="0"/>
    </xf>
    <xf numFmtId="2" fontId="10" fillId="0" borderId="95" xfId="0" applyNumberFormat="1" applyFont="1" applyBorder="1" applyAlignment="1" applyProtection="1">
      <alignment horizontal="center" vertical="center" wrapText="1"/>
      <protection locked="0"/>
    </xf>
    <xf numFmtId="4" fontId="15" fillId="4" borderId="5" xfId="0" applyNumberFormat="1" applyFont="1" applyFill="1" applyBorder="1" applyAlignment="1">
      <alignment horizontal="center" vertical="center" wrapText="1"/>
    </xf>
    <xf numFmtId="2" fontId="10" fillId="0" borderId="37" xfId="0" applyNumberFormat="1" applyFont="1" applyFill="1" applyBorder="1" applyAlignment="1" applyProtection="1">
      <alignment horizontal="center" vertical="center"/>
      <protection locked="0"/>
    </xf>
    <xf numFmtId="2" fontId="10" fillId="0" borderId="38" xfId="0" applyNumberFormat="1" applyFont="1" applyFill="1" applyBorder="1" applyAlignment="1" applyProtection="1">
      <alignment horizontal="center" vertical="center"/>
      <protection locked="0"/>
    </xf>
    <xf numFmtId="2" fontId="10" fillId="0" borderId="31" xfId="0" applyNumberFormat="1" applyFont="1" applyFill="1" applyBorder="1" applyAlignment="1" applyProtection="1">
      <alignment horizontal="center" vertical="center"/>
      <protection locked="0"/>
    </xf>
    <xf numFmtId="2" fontId="10" fillId="0" borderId="29" xfId="0" applyNumberFormat="1" applyFont="1" applyFill="1" applyBorder="1" applyAlignment="1" applyProtection="1">
      <alignment horizontal="center" vertical="center"/>
      <protection locked="0"/>
    </xf>
    <xf numFmtId="2" fontId="10" fillId="0" borderId="9" xfId="0" applyNumberFormat="1" applyFont="1" applyFill="1" applyBorder="1" applyAlignment="1" applyProtection="1">
      <alignment horizontal="center" vertical="center"/>
      <protection locked="0"/>
    </xf>
    <xf numFmtId="2" fontId="10" fillId="0" borderId="22" xfId="0" applyNumberFormat="1" applyFont="1" applyFill="1" applyBorder="1" applyAlignment="1" applyProtection="1">
      <alignment horizontal="center" vertical="center"/>
      <protection locked="0"/>
    </xf>
    <xf numFmtId="2" fontId="10" fillId="0" borderId="23" xfId="0" applyNumberFormat="1" applyFont="1" applyFill="1" applyBorder="1" applyAlignment="1" applyProtection="1">
      <alignment horizontal="center" vertical="center"/>
      <protection locked="0"/>
    </xf>
    <xf numFmtId="2" fontId="10" fillId="0" borderId="24" xfId="0" applyNumberFormat="1" applyFont="1" applyFill="1" applyBorder="1" applyAlignment="1" applyProtection="1">
      <alignment horizontal="center" vertical="center"/>
      <protection locked="0"/>
    </xf>
    <xf numFmtId="2" fontId="10" fillId="0" borderId="30" xfId="0" applyNumberFormat="1" applyFont="1" applyFill="1" applyBorder="1" applyAlignment="1" applyProtection="1">
      <alignment horizontal="center" vertical="center"/>
      <protection locked="0"/>
    </xf>
    <xf numFmtId="2" fontId="10" fillId="0" borderId="6" xfId="0" applyNumberFormat="1" applyFont="1" applyFill="1" applyBorder="1" applyAlignment="1" applyProtection="1">
      <alignment horizontal="center" vertical="center"/>
      <protection locked="0"/>
    </xf>
    <xf numFmtId="2" fontId="10" fillId="0" borderId="25" xfId="0" applyNumberFormat="1" applyFont="1" applyFill="1" applyBorder="1" applyAlignment="1" applyProtection="1">
      <alignment horizontal="center" vertical="center"/>
      <protection locked="0"/>
    </xf>
    <xf numFmtId="2" fontId="10" fillId="0" borderId="26" xfId="0" applyNumberFormat="1" applyFont="1" applyFill="1" applyBorder="1" applyAlignment="1" applyProtection="1">
      <alignment horizontal="center" vertical="center"/>
      <protection locked="0"/>
    </xf>
    <xf numFmtId="2" fontId="10" fillId="0" borderId="27" xfId="0" applyNumberFormat="1" applyFont="1" applyFill="1" applyBorder="1" applyAlignment="1" applyProtection="1">
      <alignment horizontal="center" vertical="center"/>
      <protection locked="0"/>
    </xf>
    <xf numFmtId="2" fontId="10" fillId="0" borderId="32" xfId="0" applyNumberFormat="1" applyFont="1" applyFill="1" applyBorder="1" applyAlignment="1" applyProtection="1">
      <alignment horizontal="center" vertical="center"/>
      <protection locked="0"/>
    </xf>
    <xf numFmtId="2" fontId="10" fillId="0" borderId="7" xfId="0" applyNumberFormat="1" applyFont="1" applyFill="1" applyBorder="1" applyAlignment="1" applyProtection="1">
      <alignment horizontal="center" vertical="center"/>
      <protection locked="0"/>
    </xf>
    <xf numFmtId="4" fontId="15" fillId="5" borderId="152" xfId="0" applyNumberFormat="1" applyFont="1" applyFill="1" applyBorder="1" applyAlignment="1" applyProtection="1">
      <alignment horizontal="center" vertical="center" wrapText="1"/>
    </xf>
    <xf numFmtId="2" fontId="10" fillId="0" borderId="39" xfId="0" applyNumberFormat="1" applyFont="1" applyFill="1" applyBorder="1" applyAlignment="1" applyProtection="1">
      <alignment horizontal="center" vertical="center"/>
      <protection locked="0"/>
    </xf>
    <xf numFmtId="2" fontId="10" fillId="0" borderId="34" xfId="0" applyNumberFormat="1" applyFont="1" applyFill="1" applyBorder="1" applyAlignment="1" applyProtection="1">
      <alignment horizontal="center" vertical="center"/>
      <protection locked="0"/>
    </xf>
    <xf numFmtId="2" fontId="10" fillId="0" borderId="35" xfId="0" applyNumberFormat="1" applyFont="1" applyFill="1" applyBorder="1" applyAlignment="1" applyProtection="1">
      <alignment horizontal="center" vertical="center"/>
      <protection locked="0"/>
    </xf>
    <xf numFmtId="2" fontId="10" fillId="0" borderId="33" xfId="0" applyNumberFormat="1" applyFont="1" applyFill="1" applyBorder="1" applyAlignment="1" applyProtection="1">
      <alignment horizontal="center" vertical="center"/>
      <protection locked="0"/>
    </xf>
    <xf numFmtId="2" fontId="15" fillId="2" borderId="153" xfId="0" applyNumberFormat="1" applyFont="1" applyFill="1" applyBorder="1" applyAlignment="1" applyProtection="1">
      <alignment horizontal="center" vertical="center"/>
    </xf>
    <xf numFmtId="2" fontId="10" fillId="0" borderId="10" xfId="0" applyNumberFormat="1" applyFont="1" applyFill="1" applyBorder="1" applyAlignment="1" applyProtection="1">
      <alignment horizontal="center" vertical="center"/>
      <protection locked="0"/>
    </xf>
    <xf numFmtId="4" fontId="15" fillId="5" borderId="5" xfId="0" applyNumberFormat="1" applyFont="1" applyFill="1" applyBorder="1" applyAlignment="1" applyProtection="1">
      <alignment horizontal="center" vertical="center" wrapText="1"/>
    </xf>
    <xf numFmtId="2" fontId="15" fillId="2" borderId="5" xfId="0" applyNumberFormat="1" applyFont="1" applyFill="1" applyBorder="1" applyAlignment="1" applyProtection="1">
      <alignment horizontal="center" vertical="center"/>
    </xf>
    <xf numFmtId="0" fontId="30" fillId="0" borderId="0" xfId="1" applyFont="1"/>
    <xf numFmtId="0" fontId="0" fillId="0" borderId="1" xfId="10" applyBorder="1" applyAlignment="1">
      <alignment horizontal="left"/>
    </xf>
    <xf numFmtId="0" fontId="0" fillId="0" borderId="2" xfId="10" applyBorder="1" applyAlignment="1">
      <alignment horizontal="left"/>
    </xf>
    <xf numFmtId="0" fontId="0" fillId="0" borderId="3" xfId="10" applyBorder="1" applyAlignment="1">
      <alignment horizontal="left"/>
    </xf>
    <xf numFmtId="0" fontId="0" fillId="0" borderId="1" xfId="10" applyBorder="1"/>
    <xf numFmtId="0" fontId="0" fillId="0" borderId="2" xfId="10" applyBorder="1"/>
    <xf numFmtId="0" fontId="0" fillId="0" borderId="3" xfId="10" applyBorder="1"/>
    <xf numFmtId="0" fontId="0" fillId="0" borderId="4" xfId="10" applyBorder="1"/>
    <xf numFmtId="0" fontId="30" fillId="0" borderId="4" xfId="10" applyFont="1" applyBorder="1"/>
    <xf numFmtId="0" fontId="22" fillId="0" borderId="1" xfId="10" applyFont="1" applyBorder="1" applyAlignment="1">
      <alignment horizontal="left"/>
    </xf>
    <xf numFmtId="0" fontId="22" fillId="0" borderId="2" xfId="10" applyFont="1" applyBorder="1" applyAlignment="1">
      <alignment horizontal="left"/>
    </xf>
    <xf numFmtId="0" fontId="22" fillId="0" borderId="3" xfId="10" applyFont="1" applyBorder="1" applyAlignment="1">
      <alignment horizontal="left"/>
    </xf>
    <xf numFmtId="0" fontId="18" fillId="2" borderId="5" xfId="10" applyFont="1" applyFill="1" applyBorder="1" applyAlignment="1">
      <alignment horizontal="center" vertical="center"/>
    </xf>
    <xf numFmtId="0" fontId="15" fillId="2" borderId="137" xfId="10" applyFont="1" applyFill="1" applyBorder="1" applyAlignment="1">
      <alignment horizontal="center" vertical="center"/>
    </xf>
    <xf numFmtId="167" fontId="15" fillId="2" borderId="86" xfId="10" applyNumberFormat="1" applyFont="1" applyFill="1" applyBorder="1" applyAlignment="1">
      <alignment horizontal="center" vertical="center" wrapText="1"/>
    </xf>
    <xf numFmtId="3" fontId="15" fillId="2" borderId="15" xfId="10" applyNumberFormat="1" applyFont="1" applyFill="1" applyBorder="1" applyAlignment="1">
      <alignment horizontal="center" vertical="center" wrapText="1"/>
    </xf>
    <xf numFmtId="0" fontId="30" fillId="0" borderId="0" xfId="10" applyFont="1" applyAlignment="1">
      <alignment wrapText="1"/>
    </xf>
    <xf numFmtId="0" fontId="15" fillId="2" borderId="40" xfId="10" applyFont="1" applyFill="1" applyBorder="1" applyAlignment="1">
      <alignment horizontal="center" vertical="center"/>
    </xf>
    <xf numFmtId="0" fontId="15" fillId="2" borderId="41" xfId="10" applyFont="1" applyFill="1" applyBorder="1" applyAlignment="1">
      <alignment horizontal="center" vertical="center"/>
    </xf>
    <xf numFmtId="0" fontId="31" fillId="0" borderId="0" xfId="10" applyFont="1" applyAlignment="1">
      <alignment horizontal="center" vertical="center"/>
    </xf>
    <xf numFmtId="0" fontId="15" fillId="2" borderId="19" xfId="10" applyFont="1" applyFill="1" applyBorder="1" applyAlignment="1">
      <alignment horizontal="center" vertical="center"/>
    </xf>
    <xf numFmtId="0" fontId="15" fillId="2" borderId="20" xfId="10" applyFont="1" applyFill="1" applyBorder="1" applyAlignment="1">
      <alignment horizontal="center" vertical="center"/>
    </xf>
    <xf numFmtId="167" fontId="15" fillId="0" borderId="21" xfId="10" applyNumberFormat="1" applyFont="1" applyBorder="1" applyAlignment="1" applyProtection="1">
      <alignment horizontal="center" vertical="center"/>
      <protection locked="0"/>
    </xf>
    <xf numFmtId="0" fontId="32" fillId="0" borderId="0" xfId="10" applyFont="1" applyAlignment="1">
      <alignment horizontal="center" vertical="center"/>
    </xf>
    <xf numFmtId="0" fontId="15" fillId="2" borderId="22" xfId="10" applyFont="1" applyFill="1" applyBorder="1" applyAlignment="1">
      <alignment horizontal="center" vertical="center"/>
    </xf>
    <xf numFmtId="0" fontId="15" fillId="2" borderId="23" xfId="10" applyFont="1" applyFill="1" applyBorder="1" applyAlignment="1">
      <alignment horizontal="center" vertical="center"/>
    </xf>
    <xf numFmtId="0" fontId="15" fillId="2" borderId="38" xfId="10" applyFont="1" applyFill="1" applyBorder="1" applyAlignment="1">
      <alignment horizontal="center" vertical="center"/>
    </xf>
    <xf numFmtId="167" fontId="15" fillId="0" borderId="24" xfId="10" applyNumberFormat="1" applyFont="1" applyBorder="1" applyAlignment="1" applyProtection="1">
      <alignment horizontal="center" vertical="center"/>
      <protection locked="0"/>
    </xf>
    <xf numFmtId="0" fontId="33" fillId="0" borderId="0" xfId="10" applyFont="1" applyAlignment="1">
      <alignment horizontal="center" vertical="center"/>
    </xf>
    <xf numFmtId="0" fontId="10" fillId="2" borderId="22" xfId="10" applyFont="1" applyFill="1" applyBorder="1" applyAlignment="1">
      <alignment horizontal="center" vertical="center"/>
    </xf>
    <xf numFmtId="0" fontId="10" fillId="2" borderId="23" xfId="10" applyFont="1" applyFill="1" applyBorder="1" applyAlignment="1">
      <alignment horizontal="center" vertical="center"/>
    </xf>
    <xf numFmtId="167" fontId="10" fillId="0" borderId="24" xfId="10" applyNumberFormat="1" applyFont="1" applyBorder="1" applyAlignment="1" applyProtection="1">
      <alignment horizontal="center" vertical="center"/>
      <protection locked="0"/>
    </xf>
    <xf numFmtId="0" fontId="10" fillId="2" borderId="26" xfId="10" applyFont="1" applyFill="1" applyBorder="1" applyAlignment="1">
      <alignment horizontal="center" vertical="center"/>
    </xf>
    <xf numFmtId="0" fontId="10" fillId="2" borderId="39" xfId="10" applyFont="1" applyFill="1" applyBorder="1" applyAlignment="1">
      <alignment horizontal="center" vertical="center"/>
    </xf>
    <xf numFmtId="0" fontId="10" fillId="2" borderId="34" xfId="10" applyFont="1" applyFill="1" applyBorder="1" applyAlignment="1">
      <alignment horizontal="center" vertical="center"/>
    </xf>
    <xf numFmtId="167" fontId="10" fillId="0" borderId="35" xfId="10" applyNumberFormat="1" applyFont="1" applyBorder="1" applyAlignment="1" applyProtection="1">
      <alignment horizontal="center" vertical="center"/>
      <protection locked="0"/>
    </xf>
    <xf numFmtId="0" fontId="28" fillId="0" borderId="0" xfId="10" applyFont="1" applyAlignment="1">
      <alignment horizontal="center" vertical="center"/>
    </xf>
    <xf numFmtId="1" fontId="10" fillId="2" borderId="22" xfId="10" applyNumberFormat="1" applyFont="1" applyFill="1" applyBorder="1" applyAlignment="1">
      <alignment horizontal="center" vertical="center"/>
    </xf>
    <xf numFmtId="1" fontId="10" fillId="2" borderId="23" xfId="10" applyNumberFormat="1" applyFont="1" applyFill="1" applyBorder="1" applyAlignment="1">
      <alignment horizontal="right" vertical="center"/>
    </xf>
    <xf numFmtId="1" fontId="10" fillId="2" borderId="23" xfId="10" applyNumberFormat="1" applyFont="1" applyFill="1" applyBorder="1" applyAlignment="1">
      <alignment horizontal="center" vertical="center"/>
    </xf>
    <xf numFmtId="3" fontId="10" fillId="0" borderId="24" xfId="10" applyNumberFormat="1" applyFont="1" applyBorder="1" applyAlignment="1" applyProtection="1">
      <alignment horizontal="center" vertical="center"/>
      <protection locked="0"/>
    </xf>
    <xf numFmtId="1" fontId="32" fillId="0" borderId="0" xfId="10" applyNumberFormat="1" applyFont="1" applyAlignment="1">
      <alignment horizontal="center" vertical="center"/>
    </xf>
    <xf numFmtId="1" fontId="28" fillId="0" borderId="0" xfId="10" applyNumberFormat="1" applyFont="1" applyAlignment="1">
      <alignment horizontal="center" vertical="center"/>
    </xf>
    <xf numFmtId="0" fontId="10" fillId="2" borderId="23" xfId="10" applyFont="1" applyFill="1" applyBorder="1" applyAlignment="1">
      <alignment horizontal="right" vertical="center"/>
    </xf>
    <xf numFmtId="0" fontId="32" fillId="0" borderId="0" xfId="10" applyFont="1" applyAlignment="1">
      <alignment horizontal="right" vertical="center"/>
    </xf>
    <xf numFmtId="0" fontId="28" fillId="0" borderId="0" xfId="10" applyFont="1" applyAlignment="1">
      <alignment horizontal="right" vertical="center"/>
    </xf>
    <xf numFmtId="0" fontId="15" fillId="2" borderId="39" xfId="10" applyFont="1" applyFill="1" applyBorder="1" applyAlignment="1">
      <alignment horizontal="center" vertical="center"/>
    </xf>
    <xf numFmtId="0" fontId="15" fillId="2" borderId="34" xfId="10" applyFont="1" applyFill="1" applyBorder="1" applyAlignment="1">
      <alignment horizontal="right" vertical="center"/>
    </xf>
    <xf numFmtId="1" fontId="15" fillId="2" borderId="34" xfId="10" applyNumberFormat="1" applyFont="1" applyFill="1" applyBorder="1" applyAlignment="1">
      <alignment horizontal="center" vertical="center"/>
    </xf>
    <xf numFmtId="167" fontId="15" fillId="0" borderId="35" xfId="10" applyNumberFormat="1" applyFont="1" applyBorder="1" applyAlignment="1" applyProtection="1">
      <alignment horizontal="center" vertical="center"/>
      <protection locked="0"/>
    </xf>
    <xf numFmtId="0" fontId="15" fillId="2" borderId="23" xfId="10" applyFont="1" applyFill="1" applyBorder="1" applyAlignment="1">
      <alignment horizontal="right" vertical="center"/>
    </xf>
    <xf numFmtId="3" fontId="15" fillId="0" borderId="24" xfId="10" applyNumberFormat="1" applyFont="1" applyBorder="1" applyAlignment="1" applyProtection="1">
      <alignment horizontal="center" vertical="center"/>
      <protection locked="0"/>
    </xf>
    <xf numFmtId="167" fontId="34" fillId="0" borderId="0" xfId="10" applyNumberFormat="1" applyFont="1" applyAlignment="1">
      <alignment vertical="center"/>
    </xf>
    <xf numFmtId="167" fontId="28" fillId="0" borderId="0" xfId="10" applyNumberFormat="1" applyFont="1" applyAlignment="1">
      <alignment horizontal="center" vertical="center"/>
    </xf>
    <xf numFmtId="0" fontId="15" fillId="2" borderId="22" xfId="10" applyFont="1" applyFill="1" applyBorder="1" applyAlignment="1">
      <alignment horizontal="center" vertical="center" wrapText="1"/>
    </xf>
    <xf numFmtId="0" fontId="35" fillId="0" borderId="0" xfId="10" applyFont="1" applyAlignment="1">
      <alignment horizontal="left" vertical="center"/>
    </xf>
    <xf numFmtId="0" fontId="10" fillId="2" borderId="22" xfId="10" applyFont="1" applyFill="1" applyBorder="1" applyAlignment="1">
      <alignment horizontal="center" vertical="center" wrapText="1"/>
    </xf>
    <xf numFmtId="0" fontId="10" fillId="2" borderId="23" xfId="10" applyFont="1" applyFill="1" applyBorder="1" applyAlignment="1">
      <alignment horizontal="right" vertical="center" wrapText="1"/>
    </xf>
    <xf numFmtId="0" fontId="36" fillId="0" borderId="85" xfId="10" applyFont="1" applyBorder="1" applyAlignment="1">
      <alignment horizontal="left" vertical="center"/>
    </xf>
    <xf numFmtId="0" fontId="10" fillId="2" borderId="50" xfId="10" applyFont="1" applyFill="1" applyBorder="1" applyAlignment="1">
      <alignment horizontal="right" vertical="center"/>
    </xf>
    <xf numFmtId="0" fontId="36" fillId="0" borderId="0" xfId="10" applyFont="1" applyAlignment="1">
      <alignment horizontal="left" vertical="center"/>
    </xf>
    <xf numFmtId="0" fontId="15" fillId="2" borderId="50" xfId="10" applyFont="1" applyFill="1" applyBorder="1" applyAlignment="1">
      <alignment horizontal="right" vertical="center"/>
    </xf>
    <xf numFmtId="0" fontId="20" fillId="2" borderId="23" xfId="10" applyFont="1" applyFill="1" applyBorder="1" applyAlignment="1">
      <alignment horizontal="right" vertical="center"/>
    </xf>
    <xf numFmtId="0" fontId="20" fillId="2" borderId="23" xfId="10" applyFont="1" applyFill="1" applyBorder="1" applyAlignment="1">
      <alignment horizontal="center" vertical="center"/>
    </xf>
    <xf numFmtId="167" fontId="20" fillId="0" borderId="24" xfId="10" applyNumberFormat="1" applyFont="1" applyBorder="1" applyAlignment="1" applyProtection="1">
      <alignment horizontal="center" vertical="center"/>
      <protection locked="0"/>
    </xf>
    <xf numFmtId="0" fontId="37" fillId="0" borderId="0" xfId="10" applyFont="1" applyAlignment="1">
      <alignment horizontal="right" vertical="center"/>
    </xf>
    <xf numFmtId="1" fontId="15" fillId="2" borderId="23" xfId="10" applyNumberFormat="1" applyFont="1" applyFill="1" applyBorder="1" applyAlignment="1">
      <alignment horizontal="center" vertical="center"/>
    </xf>
    <xf numFmtId="0" fontId="38" fillId="0" borderId="0" xfId="0" applyFont="1"/>
    <xf numFmtId="0" fontId="10" fillId="2" borderId="38" xfId="10" applyFont="1" applyFill="1" applyBorder="1" applyAlignment="1">
      <alignment horizontal="center" vertical="center"/>
    </xf>
    <xf numFmtId="167" fontId="10" fillId="2" borderId="24" xfId="10" applyNumberFormat="1" applyFont="1" applyFill="1" applyBorder="1" applyAlignment="1">
      <alignment horizontal="center" vertical="center"/>
    </xf>
    <xf numFmtId="0" fontId="20" fillId="2" borderId="22" xfId="10" applyFont="1" applyFill="1" applyBorder="1" applyAlignment="1">
      <alignment horizontal="center" vertical="center"/>
    </xf>
    <xf numFmtId="3" fontId="10" fillId="2" borderId="24" xfId="10" applyNumberFormat="1" applyFont="1" applyFill="1" applyBorder="1" applyAlignment="1">
      <alignment horizontal="center" vertical="center"/>
    </xf>
    <xf numFmtId="3" fontId="20" fillId="0" borderId="24" xfId="10" applyNumberFormat="1" applyFont="1" applyBorder="1" applyAlignment="1" applyProtection="1">
      <alignment horizontal="center" vertical="center"/>
      <protection locked="0"/>
    </xf>
    <xf numFmtId="3" fontId="10" fillId="0" borderId="35" xfId="10" applyNumberFormat="1" applyFont="1" applyBorder="1" applyAlignment="1" applyProtection="1">
      <alignment horizontal="center" vertical="center"/>
      <protection locked="0"/>
    </xf>
    <xf numFmtId="0" fontId="39" fillId="0" borderId="0" xfId="10" applyFont="1" applyAlignment="1">
      <alignment horizontal="center" vertical="center"/>
    </xf>
    <xf numFmtId="0" fontId="40" fillId="0" borderId="0" xfId="10" applyFont="1" applyAlignment="1">
      <alignment horizontal="right" vertical="center"/>
    </xf>
    <xf numFmtId="0" fontId="33" fillId="0" borderId="0" xfId="10" applyFont="1" applyAlignment="1">
      <alignment horizontal="right" vertical="center"/>
    </xf>
    <xf numFmtId="0" fontId="10" fillId="2" borderId="55" xfId="10" applyFont="1" applyFill="1" applyBorder="1" applyAlignment="1">
      <alignment horizontal="right" vertical="center"/>
    </xf>
    <xf numFmtId="3" fontId="10" fillId="0" borderId="31" xfId="10" applyNumberFormat="1" applyFont="1" applyBorder="1" applyAlignment="1" applyProtection="1">
      <alignment horizontal="center" vertical="center"/>
      <protection locked="0"/>
    </xf>
    <xf numFmtId="0" fontId="10" fillId="2" borderId="58" xfId="10" applyFont="1" applyFill="1" applyBorder="1" applyAlignment="1">
      <alignment horizontal="right" vertical="center"/>
    </xf>
    <xf numFmtId="0" fontId="10" fillId="2" borderId="58" xfId="10" applyFont="1" applyFill="1" applyBorder="1" applyAlignment="1">
      <alignment horizontal="center" vertical="center"/>
    </xf>
    <xf numFmtId="0" fontId="41" fillId="0" borderId="0" xfId="10" applyFont="1" applyAlignment="1">
      <alignment vertical="center"/>
    </xf>
    <xf numFmtId="0" fontId="10" fillId="2" borderId="25" xfId="10" applyFont="1" applyFill="1" applyBorder="1" applyAlignment="1">
      <alignment horizontal="center" vertical="center"/>
    </xf>
    <xf numFmtId="0" fontId="10" fillId="2" borderId="62" xfId="10" applyFont="1" applyFill="1" applyBorder="1" applyAlignment="1">
      <alignment horizontal="center" vertical="center"/>
    </xf>
    <xf numFmtId="3" fontId="10" fillId="0" borderId="27" xfId="10" applyNumberFormat="1" applyFont="1" applyBorder="1" applyAlignment="1" applyProtection="1">
      <alignment horizontal="center" vertical="center"/>
      <protection locked="0"/>
    </xf>
    <xf numFmtId="0" fontId="21" fillId="2" borderId="22" xfId="10" applyFont="1" applyFill="1" applyBorder="1" applyAlignment="1">
      <alignment horizontal="center" vertical="center"/>
    </xf>
    <xf numFmtId="0" fontId="21" fillId="2" borderId="134" xfId="10" applyFont="1" applyFill="1" applyBorder="1" applyAlignment="1">
      <alignment horizontal="right" vertical="center"/>
    </xf>
    <xf numFmtId="0" fontId="21" fillId="2" borderId="134" xfId="10" applyFont="1" applyFill="1" applyBorder="1" applyAlignment="1">
      <alignment vertical="center"/>
    </xf>
    <xf numFmtId="3" fontId="10" fillId="2" borderId="57" xfId="10" applyNumberFormat="1" applyFont="1" applyFill="1" applyBorder="1" applyAlignment="1">
      <alignment horizontal="center" vertical="center"/>
    </xf>
    <xf numFmtId="0" fontId="10" fillId="2" borderId="37" xfId="10" applyFont="1" applyFill="1" applyBorder="1" applyAlignment="1">
      <alignment horizontal="center" vertical="center"/>
    </xf>
    <xf numFmtId="167" fontId="10" fillId="0" borderId="31" xfId="10" applyNumberFormat="1" applyFont="1" applyBorder="1" applyAlignment="1" applyProtection="1">
      <alignment horizontal="center" vertical="center"/>
      <protection locked="0"/>
    </xf>
    <xf numFmtId="0" fontId="10" fillId="2" borderId="62" xfId="10" applyFont="1" applyFill="1" applyBorder="1" applyAlignment="1">
      <alignment horizontal="right" vertical="center"/>
    </xf>
    <xf numFmtId="167" fontId="10" fillId="0" borderId="27" xfId="10" applyNumberFormat="1" applyFont="1" applyBorder="1" applyAlignment="1" applyProtection="1">
      <alignment horizontal="center" vertical="center"/>
      <protection locked="0"/>
    </xf>
    <xf numFmtId="167" fontId="10" fillId="2" borderId="57" xfId="10" applyNumberFormat="1" applyFont="1" applyFill="1" applyBorder="1" applyAlignment="1">
      <alignment horizontal="center" vertical="center"/>
    </xf>
    <xf numFmtId="0" fontId="21" fillId="2" borderId="129" xfId="10" applyFont="1" applyFill="1" applyBorder="1" applyAlignment="1">
      <alignment horizontal="center" vertical="center"/>
    </xf>
    <xf numFmtId="3" fontId="10" fillId="2" borderId="104" xfId="10" applyNumberFormat="1" applyFont="1" applyFill="1" applyBorder="1" applyAlignment="1">
      <alignment horizontal="center" vertical="center"/>
    </xf>
    <xf numFmtId="167" fontId="10" fillId="2" borderId="27" xfId="10" applyNumberFormat="1" applyFont="1" applyFill="1" applyBorder="1" applyAlignment="1">
      <alignment horizontal="center" vertical="center"/>
    </xf>
    <xf numFmtId="0" fontId="10" fillId="2" borderId="33" xfId="10" applyFont="1" applyFill="1" applyBorder="1" applyAlignment="1">
      <alignment horizontal="center" vertical="center"/>
    </xf>
    <xf numFmtId="0" fontId="10" fillId="2" borderId="126" xfId="10" applyFont="1" applyFill="1" applyBorder="1" applyAlignment="1">
      <alignment horizontal="center" vertical="center"/>
    </xf>
    <xf numFmtId="167" fontId="10" fillId="2" borderId="35" xfId="10" applyNumberFormat="1" applyFont="1" applyFill="1" applyBorder="1" applyAlignment="1">
      <alignment horizontal="center" vertical="center"/>
    </xf>
    <xf numFmtId="0" fontId="10" fillId="2" borderId="19" xfId="10" applyFont="1" applyFill="1" applyBorder="1" applyAlignment="1">
      <alignment horizontal="center" vertical="center"/>
    </xf>
    <xf numFmtId="0" fontId="10" fillId="2" borderId="136" xfId="10" applyFont="1" applyFill="1" applyBorder="1" applyAlignment="1">
      <alignment horizontal="center" vertical="center"/>
    </xf>
    <xf numFmtId="167" fontId="10" fillId="0" borderId="21" xfId="10" applyNumberFormat="1" applyFont="1" applyBorder="1" applyAlignment="1" applyProtection="1">
      <alignment horizontal="center" vertical="center"/>
      <protection locked="0"/>
    </xf>
    <xf numFmtId="0" fontId="20" fillId="2" borderId="25" xfId="10" applyFont="1" applyFill="1" applyBorder="1" applyAlignment="1">
      <alignment horizontal="center" vertical="center"/>
    </xf>
    <xf numFmtId="0" fontId="20" fillId="2" borderId="62" xfId="10" applyFont="1" applyFill="1" applyBorder="1" applyAlignment="1">
      <alignment horizontal="center" vertical="center"/>
    </xf>
    <xf numFmtId="0" fontId="20" fillId="2" borderId="26" xfId="10" applyFont="1" applyFill="1" applyBorder="1" applyAlignment="1">
      <alignment horizontal="center" vertical="center"/>
    </xf>
    <xf numFmtId="0" fontId="10" fillId="2" borderId="136" xfId="10" applyFont="1" applyFill="1" applyBorder="1" applyAlignment="1">
      <alignment vertical="center"/>
    </xf>
    <xf numFmtId="0" fontId="10" fillId="2" borderId="134" xfId="10" applyFont="1" applyFill="1" applyBorder="1" applyAlignment="1">
      <alignment vertical="center"/>
    </xf>
    <xf numFmtId="167" fontId="20" fillId="2" borderId="23" xfId="10" applyNumberFormat="1" applyFont="1" applyFill="1" applyBorder="1" applyAlignment="1">
      <alignment horizontal="center" vertical="center"/>
    </xf>
    <xf numFmtId="171" fontId="10" fillId="0" borderId="24" xfId="10" applyNumberFormat="1" applyFont="1" applyBorder="1" applyAlignment="1" applyProtection="1">
      <alignment horizontal="center" vertical="center"/>
      <protection locked="0"/>
    </xf>
    <xf numFmtId="0" fontId="10" fillId="2" borderId="129" xfId="10" applyFont="1" applyFill="1" applyBorder="1" applyAlignment="1">
      <alignment horizontal="center" vertical="center"/>
    </xf>
    <xf numFmtId="0" fontId="10" fillId="2" borderId="144" xfId="10" applyFont="1" applyFill="1" applyBorder="1" applyAlignment="1">
      <alignment horizontal="left" vertical="center"/>
    </xf>
    <xf numFmtId="0" fontId="10" fillId="2" borderId="130" xfId="10" applyFont="1" applyFill="1" applyBorder="1" applyAlignment="1">
      <alignment horizontal="center" vertical="center"/>
    </xf>
    <xf numFmtId="3" fontId="10" fillId="0" borderId="103" xfId="10" applyNumberFormat="1" applyFont="1" applyBorder="1" applyAlignment="1" applyProtection="1">
      <alignment horizontal="center" vertical="center"/>
      <protection locked="0"/>
    </xf>
    <xf numFmtId="0" fontId="21" fillId="2" borderId="19" xfId="10" applyFont="1" applyFill="1" applyBorder="1" applyAlignment="1">
      <alignment horizontal="center" vertical="center"/>
    </xf>
    <xf numFmtId="0" fontId="21" fillId="2" borderId="136" xfId="10" applyFont="1" applyFill="1" applyBorder="1" applyAlignment="1">
      <alignment horizontal="right" vertical="center"/>
    </xf>
    <xf numFmtId="4" fontId="15" fillId="2" borderId="53" xfId="10" applyNumberFormat="1" applyFont="1" applyFill="1" applyBorder="1" applyAlignment="1">
      <alignment horizontal="center" vertical="center"/>
    </xf>
    <xf numFmtId="0" fontId="10" fillId="2" borderId="148" xfId="10" applyFont="1" applyFill="1" applyBorder="1" applyAlignment="1">
      <alignment vertical="center"/>
    </xf>
    <xf numFmtId="0" fontId="10" fillId="2" borderId="0" xfId="10" applyFont="1" applyFill="1" applyAlignment="1">
      <alignment vertical="center"/>
    </xf>
    <xf numFmtId="0" fontId="10" fillId="2" borderId="62" xfId="10" applyFont="1" applyFill="1" applyBorder="1" applyAlignment="1">
      <alignment horizontal="left" vertical="center"/>
    </xf>
    <xf numFmtId="167" fontId="10" fillId="2" borderId="53" xfId="10" applyNumberFormat="1" applyFont="1" applyFill="1" applyBorder="1" applyAlignment="1">
      <alignment horizontal="center" vertical="center"/>
    </xf>
    <xf numFmtId="3" fontId="20" fillId="2" borderId="53" xfId="10" applyNumberFormat="1" applyFont="1" applyFill="1" applyBorder="1" applyAlignment="1">
      <alignment horizontal="center" vertical="center"/>
    </xf>
    <xf numFmtId="0" fontId="10" fillId="2" borderId="58" xfId="10" applyFont="1" applyFill="1" applyBorder="1" applyAlignment="1">
      <alignment horizontal="left" vertical="center"/>
    </xf>
    <xf numFmtId="0" fontId="21" fillId="2" borderId="54" xfId="10" applyFont="1" applyFill="1" applyBorder="1" applyAlignment="1">
      <alignment horizontal="right" vertical="center"/>
    </xf>
    <xf numFmtId="0" fontId="21" fillId="2" borderId="20" xfId="10" applyFont="1" applyFill="1" applyBorder="1" applyAlignment="1">
      <alignment horizontal="right" vertical="center"/>
    </xf>
    <xf numFmtId="167" fontId="10" fillId="2" borderId="21" xfId="10" applyNumberFormat="1" applyFont="1" applyFill="1" applyBorder="1" applyAlignment="1">
      <alignment horizontal="center" vertical="center"/>
    </xf>
    <xf numFmtId="0" fontId="10" fillId="2" borderId="148" xfId="10" applyFont="1" applyFill="1" applyBorder="1" applyAlignment="1">
      <alignment horizontal="left" vertical="center"/>
    </xf>
    <xf numFmtId="0" fontId="10" fillId="2" borderId="134" xfId="10" applyFont="1" applyFill="1" applyBorder="1" applyAlignment="1">
      <alignment horizontal="left" vertical="center"/>
    </xf>
    <xf numFmtId="0" fontId="10" fillId="2" borderId="83" xfId="10" applyFont="1" applyFill="1" applyBorder="1" applyAlignment="1">
      <alignment horizontal="left" vertical="center"/>
    </xf>
    <xf numFmtId="16" fontId="10" fillId="2" borderId="22" xfId="10" applyNumberFormat="1" applyFont="1" applyFill="1" applyBorder="1" applyAlignment="1">
      <alignment horizontal="center" vertical="center"/>
    </xf>
    <xf numFmtId="0" fontId="10" fillId="2" borderId="84" xfId="10" applyFont="1" applyFill="1" applyBorder="1" applyAlignment="1">
      <alignment horizontal="left" vertical="center"/>
    </xf>
    <xf numFmtId="0" fontId="42" fillId="0" borderId="0" xfId="10" applyFont="1" applyAlignment="1">
      <alignment wrapText="1"/>
    </xf>
    <xf numFmtId="0" fontId="10" fillId="2" borderId="28" xfId="10" applyFont="1" applyFill="1" applyBorder="1" applyAlignment="1">
      <alignment horizontal="left" vertical="center"/>
    </xf>
    <xf numFmtId="167" fontId="10" fillId="2" borderId="20" xfId="10" applyNumberFormat="1" applyFont="1" applyFill="1" applyBorder="1" applyAlignment="1">
      <alignment horizontal="center" vertical="center"/>
    </xf>
    <xf numFmtId="3" fontId="10" fillId="2" borderId="21" xfId="10" applyNumberFormat="1" applyFont="1" applyFill="1" applyBorder="1" applyAlignment="1">
      <alignment horizontal="center" vertical="center"/>
    </xf>
    <xf numFmtId="167" fontId="10" fillId="2" borderId="23" xfId="10" applyNumberFormat="1" applyFont="1" applyFill="1" applyBorder="1" applyAlignment="1">
      <alignment horizontal="center" vertical="center"/>
    </xf>
    <xf numFmtId="0" fontId="20" fillId="2" borderId="39" xfId="10" applyFont="1" applyFill="1" applyBorder="1" applyAlignment="1">
      <alignment horizontal="center" vertical="center"/>
    </xf>
    <xf numFmtId="0" fontId="20" fillId="2" borderId="34" xfId="10" applyFont="1" applyFill="1" applyBorder="1" applyAlignment="1">
      <alignment horizontal="right" vertical="center"/>
    </xf>
    <xf numFmtId="167" fontId="20" fillId="2" borderId="34" xfId="10" applyNumberFormat="1" applyFont="1" applyFill="1" applyBorder="1" applyAlignment="1">
      <alignment horizontal="center" vertical="center"/>
    </xf>
    <xf numFmtId="3" fontId="20" fillId="0" borderId="35" xfId="10" applyNumberFormat="1" applyFont="1" applyBorder="1" applyAlignment="1" applyProtection="1">
      <alignment horizontal="center" vertical="center"/>
      <protection locked="0"/>
    </xf>
    <xf numFmtId="0" fontId="43" fillId="0" borderId="0" xfId="10" applyFont="1" applyAlignment="1">
      <alignment horizontal="center" vertical="center"/>
    </xf>
    <xf numFmtId="0" fontId="10" fillId="0" borderId="0" xfId="10" applyFont="1" applyAlignment="1">
      <alignment horizontal="center" vertical="center"/>
    </xf>
    <xf numFmtId="3" fontId="10" fillId="0" borderId="0" xfId="10" applyNumberFormat="1" applyFont="1" applyAlignment="1">
      <alignment horizontal="center" vertical="center"/>
    </xf>
    <xf numFmtId="1" fontId="15" fillId="0" borderId="0" xfId="10" applyNumberFormat="1" applyFont="1" applyAlignment="1">
      <alignment horizontal="center" vertical="center"/>
    </xf>
    <xf numFmtId="0" fontId="1" fillId="0" borderId="0" xfId="10" applyFont="1"/>
    <xf numFmtId="0" fontId="11" fillId="0" borderId="0" xfId="10" applyFont="1" applyAlignment="1">
      <alignment horizontal="right"/>
    </xf>
    <xf numFmtId="0" fontId="44" fillId="0" borderId="0" xfId="10" applyFont="1"/>
    <xf numFmtId="0" fontId="0" fillId="0" borderId="0" xfId="10" applyAlignment="1">
      <alignment horizontal="center"/>
    </xf>
    <xf numFmtId="0" fontId="28" fillId="0" borderId="0" xfId="10" applyFont="1"/>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45" fillId="0" borderId="1" xfId="0" applyFont="1" applyBorder="1" applyAlignment="1">
      <alignment horizontal="left"/>
    </xf>
    <xf numFmtId="0" fontId="45" fillId="0" borderId="2" xfId="0" applyFont="1" applyBorder="1" applyAlignment="1">
      <alignment horizontal="left"/>
    </xf>
    <xf numFmtId="0" fontId="45" fillId="0" borderId="3" xfId="0" applyFont="1" applyBorder="1" applyAlignment="1">
      <alignment horizontal="left"/>
    </xf>
    <xf numFmtId="0" fontId="5" fillId="0" borderId="0" xfId="0" applyFont="1" applyBorder="1"/>
    <xf numFmtId="0" fontId="46" fillId="0" borderId="0" xfId="11" applyFont="1" applyBorder="1" applyAlignment="1" applyProtection="1">
      <alignment vertical="center"/>
      <protection hidden="1"/>
    </xf>
    <xf numFmtId="4" fontId="15" fillId="2" borderId="105" xfId="0" applyNumberFormat="1" applyFont="1" applyFill="1" applyBorder="1" applyAlignment="1">
      <alignment horizontal="center" vertical="center" wrapText="1"/>
    </xf>
    <xf numFmtId="4" fontId="47" fillId="2" borderId="13" xfId="0" applyNumberFormat="1" applyFont="1" applyFill="1" applyBorder="1" applyAlignment="1">
      <alignment horizontal="center" vertical="center" wrapText="1"/>
    </xf>
    <xf numFmtId="4" fontId="47" fillId="2" borderId="14" xfId="0" applyNumberFormat="1" applyFont="1" applyFill="1" applyBorder="1" applyAlignment="1">
      <alignment horizontal="center" vertical="center" wrapText="1"/>
    </xf>
    <xf numFmtId="4" fontId="47" fillId="2" borderId="15" xfId="0" applyNumberFormat="1" applyFont="1" applyFill="1" applyBorder="1" applyAlignment="1">
      <alignment horizontal="center" vertical="center" wrapText="1"/>
    </xf>
    <xf numFmtId="4" fontId="47" fillId="2" borderId="42" xfId="0" applyNumberFormat="1" applyFont="1" applyFill="1" applyBorder="1" applyAlignment="1">
      <alignment horizontal="center" vertical="center" wrapText="1"/>
    </xf>
    <xf numFmtId="4" fontId="7" fillId="2" borderId="5" xfId="0" applyNumberFormat="1" applyFont="1" applyFill="1" applyBorder="1" applyAlignment="1">
      <alignment horizontal="center" vertical="center" wrapText="1"/>
    </xf>
    <xf numFmtId="4" fontId="15" fillId="2" borderId="154" xfId="0" applyNumberFormat="1" applyFont="1" applyFill="1" applyBorder="1" applyAlignment="1">
      <alignment horizontal="center" vertical="center" wrapText="1"/>
    </xf>
    <xf numFmtId="4" fontId="15" fillId="2" borderId="147"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xf>
    <xf numFmtId="4" fontId="10" fillId="2" borderId="148" xfId="0" applyNumberFormat="1" applyFont="1" applyFill="1" applyBorder="1" applyAlignment="1">
      <alignment horizontal="center" vertical="center"/>
    </xf>
    <xf numFmtId="4" fontId="10" fillId="2" borderId="51" xfId="0" applyNumberFormat="1" applyFont="1" applyFill="1" applyBorder="1" applyAlignment="1">
      <alignment horizontal="center" vertical="center"/>
    </xf>
    <xf numFmtId="4" fontId="15" fillId="2" borderId="95" xfId="0" applyNumberFormat="1" applyFont="1" applyFill="1" applyBorder="1" applyAlignment="1">
      <alignment horizontal="center" vertical="center" wrapText="1"/>
    </xf>
    <xf numFmtId="4" fontId="15" fillId="2" borderId="99"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xf>
    <xf numFmtId="4" fontId="10" fillId="2" borderId="83" xfId="0" applyNumberFormat="1" applyFont="1" applyFill="1" applyBorder="1" applyAlignment="1">
      <alignment horizontal="center" vertical="center"/>
    </xf>
    <xf numFmtId="4" fontId="10" fillId="2" borderId="61" xfId="0" applyNumberFormat="1" applyFont="1" applyFill="1" applyBorder="1" applyAlignment="1">
      <alignment horizontal="center" vertical="center"/>
    </xf>
    <xf numFmtId="4" fontId="10" fillId="2" borderId="134" xfId="0" applyNumberFormat="1" applyFont="1" applyFill="1" applyBorder="1" applyAlignment="1">
      <alignment horizontal="center" vertical="center"/>
    </xf>
    <xf numFmtId="0" fontId="20" fillId="0" borderId="7" xfId="0" applyFont="1" applyBorder="1" applyAlignment="1" applyProtection="1">
      <alignment horizontal="right" wrapText="1"/>
      <protection locked="0"/>
    </xf>
    <xf numFmtId="4" fontId="15" fillId="2" borderId="152" xfId="0" applyNumberFormat="1" applyFont="1" applyFill="1" applyBorder="1" applyAlignment="1">
      <alignment horizontal="center" vertical="center" wrapText="1"/>
    </xf>
    <xf numFmtId="4" fontId="10" fillId="2" borderId="103"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0" fillId="2" borderId="104" xfId="0" applyNumberFormat="1" applyFont="1" applyFill="1" applyBorder="1" applyAlignment="1">
      <alignment horizontal="center" vertical="center"/>
    </xf>
    <xf numFmtId="4" fontId="15" fillId="2" borderId="145" xfId="0" applyNumberFormat="1" applyFont="1" applyFill="1" applyBorder="1" applyAlignment="1">
      <alignment horizontal="center" vertical="center" wrapText="1"/>
    </xf>
    <xf numFmtId="4" fontId="15" fillId="2" borderId="104" xfId="0" applyNumberFormat="1" applyFont="1" applyFill="1" applyBorder="1" applyAlignment="1">
      <alignment horizontal="center" vertical="center" wrapText="1"/>
    </xf>
    <xf numFmtId="2" fontId="15" fillId="2" borderId="145" xfId="0" applyNumberFormat="1" applyFont="1" applyFill="1" applyBorder="1" applyAlignment="1">
      <alignment horizontal="center" vertical="center" wrapText="1"/>
    </xf>
    <xf numFmtId="2" fontId="15" fillId="2" borderId="147" xfId="0" applyNumberFormat="1" applyFont="1" applyFill="1" applyBorder="1" applyAlignment="1">
      <alignment horizontal="center" vertical="center" wrapText="1"/>
    </xf>
    <xf numFmtId="0" fontId="20" fillId="0" borderId="10" xfId="0" applyFont="1" applyBorder="1" applyAlignment="1" applyProtection="1">
      <alignment horizontal="right" wrapText="1"/>
      <protection locked="0"/>
    </xf>
    <xf numFmtId="4" fontId="15" fillId="2" borderId="155" xfId="0" applyNumberFormat="1" applyFont="1" applyFill="1" applyBorder="1" applyAlignment="1">
      <alignment horizontal="center" vertical="center" wrapText="1"/>
    </xf>
    <xf numFmtId="4" fontId="10" fillId="0" borderId="39"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wrapText="1"/>
      <protection locked="0"/>
    </xf>
    <xf numFmtId="4" fontId="10" fillId="0" borderId="35" xfId="0" applyNumberFormat="1" applyFont="1" applyBorder="1" applyAlignment="1" applyProtection="1">
      <alignment horizontal="center" vertical="center" wrapText="1"/>
      <protection locked="0"/>
    </xf>
    <xf numFmtId="4" fontId="15" fillId="2" borderId="10" xfId="0" applyNumberFormat="1" applyFont="1" applyFill="1" applyBorder="1" applyAlignment="1">
      <alignment horizontal="center" vertical="center"/>
    </xf>
    <xf numFmtId="4" fontId="10" fillId="0" borderId="140"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protection locked="0"/>
    </xf>
    <xf numFmtId="4" fontId="10" fillId="0" borderId="35" xfId="0" applyNumberFormat="1" applyFont="1" applyBorder="1" applyAlignment="1" applyProtection="1">
      <alignment horizontal="center" vertical="center"/>
      <protection locked="0"/>
    </xf>
    <xf numFmtId="4" fontId="15" fillId="0" borderId="127" xfId="0" applyNumberFormat="1" applyFont="1" applyBorder="1" applyAlignment="1" applyProtection="1">
      <alignment horizontal="center" vertical="center" wrapText="1"/>
      <protection locked="0"/>
    </xf>
  </cellXfs>
  <cellStyles count="12">
    <cellStyle name="Normal" xfId="0" builtinId="0"/>
    <cellStyle name="Normal 2" xfId="1"/>
    <cellStyle name="Normal 4" xfId="2"/>
    <cellStyle name="Comma" xfId="3" builtinId="3"/>
    <cellStyle name="Normal 2 2" xfId="4"/>
    <cellStyle name="Normal 2 3" xfId="5"/>
    <cellStyle name="Normal 2 4" xfId="6"/>
    <cellStyle name="Normal_Kainos skaiciavimai_Kvedarna_2007" xfId="7"/>
    <cellStyle name="Normal 2 5" xfId="8"/>
    <cellStyle name="Comma 2" xfId="9"/>
    <cellStyle name="Normal 2 6" xfId="10"/>
    <cellStyle name="Normal 5" xfId="11"/>
  </cellStyles>
  <dxfs count="3">
    <dxf>
      <font>
        <b val="0"/>
        <i val="0"/>
        <condense val="0"/>
        <extend val="0"/>
        <color indexed="9"/>
      </font>
    </dxf>
    <dxf>
      <font>
        <condense val="0"/>
        <extend val="0"/>
        <color indexed="10"/>
      </font>
    </dxf>
    <dxf>
      <font>
        <condense val="0"/>
        <extend val="0"/>
        <color indexed="12"/>
      </font>
    </dxf>
  </dxfs>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theme" Target="theme/theme1.xml" /><Relationship Id="rId15"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codeName="Sheet1"/>
  <sheetViews>
    <sheetView workbookViewId="0">
      <selection activeCell="A1" sqref="A1:E1"/>
    </sheetView>
  </sheetViews>
  <sheetFormatPr defaultRowHeight="15"/>
  <cols>
    <col min="1" max="2" width="9.14" style="5"/>
    <col min="3" max="3" width="10.14" style="5" customWidth="1"/>
    <col min="4" max="4" width="58.14" style="5" customWidth="1"/>
    <col min="5" max="5" width="25.86" style="5" customWidth="1"/>
    <col min="6" max="6" width="31.14" style="5" customWidth="1"/>
    <col min="7" max="16384" width="9.14" style="5"/>
  </cols>
  <sheetData>
    <row r="1">
      <c r="A1" s="6" t="s">
        <v>0</v>
      </c>
      <c r="B1" s="7"/>
      <c r="C1" s="7"/>
      <c r="D1" s="7"/>
      <c r="E1" s="8"/>
    </row>
    <row r="2">
      <c r="A2" s="6" t="s">
        <v>1</v>
      </c>
      <c r="B2" s="7"/>
      <c r="C2" s="7"/>
      <c r="D2" s="7"/>
      <c r="E2" s="8"/>
    </row>
    <row r="3">
      <c r="A3" s="9"/>
      <c r="B3" s="10"/>
      <c r="C3" s="10"/>
      <c r="D3" s="10"/>
      <c r="E3" s="11"/>
    </row>
    <row r="4">
      <c r="A4" s="12"/>
      <c r="B4" s="12"/>
      <c r="C4" s="12"/>
      <c r="D4" s="12"/>
      <c r="E4" s="12"/>
    </row>
    <row r="5">
      <c r="A5" s="13" t="s">
        <v>2</v>
      </c>
      <c r="B5" s="14"/>
      <c r="C5" s="14"/>
      <c r="D5" s="14"/>
      <c r="E5" s="15"/>
    </row>
    <row r="6">
      <c r="A6" s="12"/>
      <c r="B6" s="12"/>
      <c r="C6" s="12"/>
      <c r="D6" s="12"/>
      <c r="E6" s="12"/>
    </row>
    <row r="8" thickBot="1" ht="29.25" customHeight="1">
      <c r="C8" s="16" t="s">
        <v>3</v>
      </c>
      <c r="D8" s="16"/>
      <c r="E8" s="16"/>
    </row>
    <row r="9" thickBot="1">
      <c r="C9" s="17" t="s">
        <v>4</v>
      </c>
      <c r="D9" s="17" t="s">
        <v>5</v>
      </c>
      <c r="E9" s="18" t="s">
        <v>6</v>
      </c>
    </row>
    <row r="10">
      <c r="C10" s="19" t="s">
        <v>7</v>
      </c>
      <c r="D10" s="20" t="s">
        <v>8</v>
      </c>
      <c r="E10" s="21"/>
    </row>
    <row r="11">
      <c r="C11" s="19" t="s">
        <v>9</v>
      </c>
      <c r="D11" s="22" t="s">
        <v>10</v>
      </c>
      <c r="E11" s="19">
        <v>4</v>
      </c>
    </row>
    <row r="12">
      <c r="C12" s="19" t="s">
        <v>9</v>
      </c>
      <c r="D12" s="22" t="s">
        <v>11</v>
      </c>
      <c r="E12" s="23" t="s">
        <v>12</v>
      </c>
    </row>
    <row r="13" thickBot="1">
      <c r="C13" s="24" t="s">
        <v>9</v>
      </c>
      <c r="D13" s="25" t="s">
        <v>13</v>
      </c>
      <c r="E13" s="24" t="s">
        <v>12</v>
      </c>
    </row>
    <row r="14">
      <c r="C14" s="26" t="s">
        <v>14</v>
      </c>
      <c r="D14" s="27" t="s">
        <v>15</v>
      </c>
      <c r="E14" s="26"/>
    </row>
    <row r="15">
      <c r="C15" s="28" t="s">
        <v>16</v>
      </c>
      <c r="D15" s="29" t="s">
        <v>17</v>
      </c>
      <c r="E15" s="28" t="s">
        <v>18</v>
      </c>
    </row>
    <row r="16">
      <c r="C16" s="19" t="s">
        <v>19</v>
      </c>
      <c r="D16" s="30" t="s">
        <v>20</v>
      </c>
      <c r="E16" s="19" t="s">
        <v>21</v>
      </c>
    </row>
    <row r="17">
      <c r="C17" s="19" t="s">
        <v>22</v>
      </c>
      <c r="D17" s="30" t="s">
        <v>23</v>
      </c>
      <c r="E17" s="19">
        <v>50</v>
      </c>
    </row>
    <row r="18" thickBot="1">
      <c r="C18" s="24" t="s">
        <v>24</v>
      </c>
      <c r="D18" s="31" t="s">
        <v>25</v>
      </c>
      <c r="E18" s="24">
        <v>35</v>
      </c>
    </row>
    <row r="19">
      <c r="C19" s="26" t="s">
        <v>26</v>
      </c>
      <c r="D19" s="27" t="s">
        <v>27</v>
      </c>
      <c r="E19" s="26"/>
    </row>
    <row r="20">
      <c r="C20" s="24" t="s">
        <v>28</v>
      </c>
      <c r="D20" s="31" t="s">
        <v>29</v>
      </c>
      <c r="E20" s="24">
        <v>10</v>
      </c>
    </row>
    <row r="21" thickBot="1">
      <c r="C21" s="32" t="s">
        <v>30</v>
      </c>
      <c r="D21" s="33" t="s">
        <v>31</v>
      </c>
      <c r="E21" s="32">
        <v>5</v>
      </c>
    </row>
    <row r="22">
      <c r="C22" s="26" t="s">
        <v>32</v>
      </c>
      <c r="D22" s="27" t="s">
        <v>33</v>
      </c>
      <c r="E22" s="26"/>
    </row>
    <row r="23">
      <c r="C23" s="24" t="s">
        <v>34</v>
      </c>
      <c r="D23" s="30" t="s">
        <v>35</v>
      </c>
      <c r="E23" s="34">
        <v>6</v>
      </c>
    </row>
    <row r="24" thickBot="1">
      <c r="C24" s="19" t="s">
        <v>36</v>
      </c>
      <c r="D24" s="31" t="s">
        <v>37</v>
      </c>
      <c r="E24" s="19">
        <v>6</v>
      </c>
    </row>
    <row r="25">
      <c r="C25" s="26" t="s">
        <v>38</v>
      </c>
      <c r="D25" s="27" t="s">
        <v>39</v>
      </c>
      <c r="E25" s="35"/>
    </row>
    <row r="26">
      <c r="C26" s="19" t="s">
        <v>40</v>
      </c>
      <c r="D26" s="22" t="s">
        <v>41</v>
      </c>
      <c r="E26" s="19">
        <v>7</v>
      </c>
    </row>
    <row r="27" thickBot="1">
      <c r="C27" s="32" t="s">
        <v>42</v>
      </c>
      <c r="D27" s="36" t="s">
        <v>43</v>
      </c>
      <c r="E27" s="32">
        <v>10</v>
      </c>
    </row>
    <row r="28">
      <c r="C28" s="37"/>
      <c r="E28" s="38"/>
    </row>
    <row r="29">
      <c r="D29" s="39"/>
    </row>
  </sheetData>
  <sheetProtection sheet="1" objects="1" scenarios="1" password="F757"/>
  <mergeCells count="5">
    <mergeCell ref="C8:E8"/>
    <mergeCell ref="A1:E1"/>
    <mergeCell ref="A2:E2"/>
    <mergeCell ref="A3:E3"/>
    <mergeCell ref="A5:E5"/>
  </mergeCells>
  <pageSetup paperSize="9" orientation="portrait" horizontalDpi="300" verticalDpi="300"/>
</worksheet>
</file>

<file path=xl/worksheets/sheet10.xml><?xml version="1.0" encoding="utf-8"?>
<worksheet xmlns:r="http://schemas.openxmlformats.org/officeDocument/2006/relationships" xmlns="http://schemas.openxmlformats.org/spreadsheetml/2006/main">
  <sheetPr>
    <pageSetUpPr fitToPage="1"/>
  </sheetPr>
  <sheetViews>
    <sheetView zoomScale="80" zoomScaleNormal="80" workbookViewId="0">
      <selection activeCell="A1" sqref="A1:Q1"/>
    </sheetView>
  </sheetViews>
  <sheetFormatPr defaultColWidth="9.14" defaultRowHeight="15"/>
  <cols>
    <col min="1" max="2" width="9.14" style="5"/>
    <col min="3" max="3" width="61.43" style="5" customWidth="1"/>
    <col min="4" max="4" width="11" style="5" customWidth="1"/>
    <col min="5" max="5" width="14.43" style="5" customWidth="1"/>
    <col min="6" max="6" width="14.14" style="5" customWidth="1"/>
    <col min="7" max="7" width="14.71" style="5" customWidth="1"/>
    <col min="8" max="8" width="15.57" style="5" customWidth="1"/>
    <col min="9" max="9" width="13.86" style="5" customWidth="1"/>
    <col min="10" max="10" width="11.57" style="5" customWidth="1"/>
    <col min="11" max="11" width="11.86" style="5" customWidth="1"/>
    <col min="12" max="12" width="12.14" style="5" customWidth="1"/>
    <col min="13" max="13" width="20.86" style="5" customWidth="1"/>
    <col min="14" max="16" width="16.29" style="5" customWidth="1"/>
    <col min="17" max="17" width="23.29" style="5" customWidth="1"/>
    <col min="18" max="18" width="13.29" style="5" customWidth="1"/>
    <col min="19" max="16384" width="9.14" style="5"/>
  </cols>
  <sheetData>
    <row r="1">
      <c r="A1" s="6" t="s">
        <v>0</v>
      </c>
      <c r="B1" s="7"/>
      <c r="C1" s="7"/>
      <c r="D1" s="7"/>
      <c r="E1" s="7"/>
      <c r="F1" s="7"/>
      <c r="G1" s="7"/>
      <c r="H1" s="7"/>
      <c r="I1" s="7"/>
      <c r="J1" s="7"/>
      <c r="K1" s="7"/>
      <c r="L1" s="7"/>
      <c r="M1" s="7"/>
      <c r="N1" s="7"/>
      <c r="O1" s="7"/>
      <c r="P1" s="7"/>
      <c r="Q1" s="8"/>
    </row>
    <row r="2">
      <c r="A2" s="6" t="s">
        <v>1</v>
      </c>
      <c r="B2" s="7"/>
      <c r="C2" s="7"/>
      <c r="D2" s="7"/>
      <c r="E2" s="7"/>
      <c r="F2" s="7"/>
      <c r="G2" s="7"/>
      <c r="H2" s="7"/>
      <c r="I2" s="7"/>
      <c r="J2" s="7"/>
      <c r="K2" s="7"/>
      <c r="L2" s="7"/>
      <c r="M2" s="7"/>
      <c r="N2" s="7"/>
      <c r="O2" s="7"/>
      <c r="P2" s="7"/>
      <c r="Q2" s="8"/>
    </row>
    <row r="3">
      <c r="A3" s="9"/>
      <c r="B3" s="10"/>
      <c r="C3" s="10"/>
      <c r="D3" s="10"/>
      <c r="E3" s="10"/>
      <c r="F3" s="10"/>
      <c r="G3" s="10"/>
      <c r="H3" s="10"/>
      <c r="I3" s="10"/>
      <c r="J3" s="10"/>
      <c r="K3" s="10"/>
      <c r="L3" s="10"/>
      <c r="M3" s="10"/>
      <c r="N3" s="10"/>
      <c r="O3" s="10"/>
      <c r="P3" s="10"/>
      <c r="Q3" s="11"/>
    </row>
    <row r="4">
      <c r="A4" s="12"/>
      <c r="B4" s="12"/>
      <c r="C4" s="12"/>
      <c r="D4" s="12"/>
      <c r="E4" s="12"/>
      <c r="F4" s="12"/>
      <c r="G4" s="12"/>
      <c r="H4" s="12"/>
      <c r="I4" s="12"/>
      <c r="J4" s="12"/>
      <c r="K4" s="12"/>
      <c r="L4" s="12"/>
      <c r="M4" s="12"/>
      <c r="N4" s="12"/>
      <c r="O4" s="12"/>
      <c r="P4" s="12"/>
      <c r="Q4" s="12"/>
    </row>
    <row r="5">
      <c r="A5" s="13" t="s">
        <v>960</v>
      </c>
      <c r="B5" s="14"/>
      <c r="C5" s="14"/>
      <c r="D5" s="14"/>
      <c r="E5" s="14"/>
      <c r="F5" s="14"/>
      <c r="G5" s="14"/>
      <c r="H5" s="14"/>
      <c r="I5" s="14"/>
      <c r="J5" s="14"/>
      <c r="K5" s="14"/>
      <c r="L5" s="14"/>
      <c r="M5" s="14"/>
      <c r="N5" s="14"/>
      <c r="O5" s="14"/>
      <c r="P5" s="14"/>
      <c r="Q5" s="15"/>
    </row>
    <row r="6">
      <c r="A6" s="12"/>
      <c r="B6" s="12"/>
      <c r="C6" s="12"/>
      <c r="D6" s="12"/>
      <c r="E6" s="12"/>
      <c r="F6" s="12"/>
      <c r="G6" s="12"/>
      <c r="H6" s="12"/>
      <c r="I6" s="12"/>
      <c r="J6" s="12"/>
      <c r="K6" s="12"/>
      <c r="L6" s="12"/>
      <c r="M6" s="12"/>
      <c r="N6" s="12"/>
      <c r="O6" s="12"/>
      <c r="P6" s="12"/>
      <c r="Q6" s="12"/>
    </row>
    <row r="8" thickBot="1">
      <c r="B8" s="16" t="s">
        <v>961</v>
      </c>
      <c r="C8" s="16"/>
      <c r="D8" s="16"/>
      <c r="E8" s="16"/>
      <c r="F8" s="16"/>
      <c r="G8" s="16"/>
      <c r="H8" s="16"/>
      <c r="I8" s="16"/>
      <c r="J8" s="16"/>
      <c r="K8" s="16"/>
      <c r="L8" s="16"/>
      <c r="M8" s="16"/>
      <c r="N8" s="16"/>
      <c r="O8" s="16"/>
      <c r="P8" s="16"/>
      <c r="Q8" s="16"/>
    </row>
    <row r="9" thickBot="1" ht="101.25" customHeight="1">
      <c r="B9" s="1084" t="s">
        <v>4</v>
      </c>
      <c r="C9" s="1085" t="s">
        <v>52</v>
      </c>
      <c r="D9" s="1086" t="s">
        <v>249</v>
      </c>
      <c r="E9" s="1087" t="s">
        <v>250</v>
      </c>
      <c r="F9" s="1088" t="s">
        <v>251</v>
      </c>
      <c r="G9" s="1089" t="s">
        <v>252</v>
      </c>
      <c r="H9" s="1090" t="s">
        <v>253</v>
      </c>
      <c r="I9" s="1091" t="s">
        <v>254</v>
      </c>
      <c r="J9" s="1088" t="s">
        <v>255</v>
      </c>
      <c r="K9" s="1089" t="s">
        <v>256</v>
      </c>
      <c r="L9" s="1092" t="s">
        <v>257</v>
      </c>
      <c r="M9" s="1093" t="s">
        <v>258</v>
      </c>
      <c r="N9" s="1094" t="s">
        <v>259</v>
      </c>
      <c r="O9" s="1095" t="s">
        <v>260</v>
      </c>
      <c r="P9" s="1095" t="s">
        <v>261</v>
      </c>
      <c r="Q9" s="1096" t="s">
        <v>262</v>
      </c>
    </row>
    <row r="10" thickTop="1" thickBot="1">
      <c r="A10" s="1097"/>
      <c r="B10" s="1098" t="s">
        <v>51</v>
      </c>
      <c r="C10" s="1098" t="s">
        <v>589</v>
      </c>
      <c r="D10" s="1099">
        <f t="shared" ref="D10" si="302">D11+D15+D20+D23+D26+D29</f>
        <v>3559.9376816748468</v>
      </c>
      <c r="E10" s="1100">
        <f t="shared" ref="E10:Q10" si="303">E11+E15+E20+E23+E26+E29</f>
        <v>758.37527720708704</v>
      </c>
      <c r="F10" s="1101">
        <f t="shared" si="303"/>
        <v>207.24865430059836</v>
      </c>
      <c r="G10" s="1102">
        <f t="shared" si="303"/>
        <v>48.886271690792384</v>
      </c>
      <c r="H10" s="1103">
        <f t="shared" si="303"/>
        <v>502.24035121569625</v>
      </c>
      <c r="I10" s="1104">
        <f t="shared" si="303"/>
        <v>2000.208616920936</v>
      </c>
      <c r="J10" s="1101">
        <f t="shared" si="303"/>
        <v>699.4832636653166</v>
      </c>
      <c r="K10" s="1102">
        <f t="shared" si="303"/>
        <v>662.14058143110708</v>
      </c>
      <c r="L10" s="1103">
        <f t="shared" si="303"/>
        <v>638.58477182451236</v>
      </c>
      <c r="M10" s="1105">
        <f t="shared" si="303"/>
        <v>729.37811043210354</v>
      </c>
      <c r="N10" s="1106">
        <f t="shared" si="303"/>
        <v>27.638453865882344</v>
      </c>
      <c r="O10" s="1102">
        <f t="shared" si="303"/>
        <v>27.638453865882344</v>
      </c>
      <c r="P10" s="1103">
        <f t="shared" si="303"/>
        <v>0</v>
      </c>
      <c r="Q10" s="1100">
        <f t="shared" si="303"/>
        <v>44.337223248837518</v>
      </c>
      <c r="R10" s="38"/>
    </row>
    <row r="11" thickTop="1">
      <c r="B11" s="1107" t="s">
        <v>96</v>
      </c>
      <c r="C11" s="1108" t="s">
        <v>8</v>
      </c>
      <c r="D11" s="1109">
        <f>E11+I11+M11+N11+Q11</f>
        <v>0.64116725274725295</v>
      </c>
      <c r="E11" s="1110">
        <f t="shared" ref="E11:E32" si="304">SUM(F11:H11)</f>
        <v>0.261885714285715</v>
      </c>
      <c r="F11" s="1111">
        <f>SUM(F12:F14)</f>
        <v>0.261885714285715</v>
      </c>
      <c r="G11" s="1112">
        <f>SUM(G12:G14)</f>
        <v>0</v>
      </c>
      <c r="H11" s="1113">
        <f>SUM(H12:H14)</f>
        <v>0</v>
      </c>
      <c r="I11" s="1114">
        <f t="shared" ref="I11:I32" si="305">SUM(J11:L11)</f>
        <v>0.379281538461538</v>
      </c>
      <c r="J11" s="1111">
        <f t="shared" ref="J11:Q11" si="306">SUM(J12:J14)</f>
        <v>0</v>
      </c>
      <c r="K11" s="1112">
        <f t="shared" si="306"/>
        <v>0.379281538461538</v>
      </c>
      <c r="L11" s="1113">
        <f t="shared" si="306"/>
        <v>0</v>
      </c>
      <c r="M11" s="1115">
        <f t="shared" si="306"/>
        <v>0</v>
      </c>
      <c r="N11" s="1116">
        <f>SUM(O11:P11)</f>
        <v>0</v>
      </c>
      <c r="O11" s="1112">
        <f t="shared" si="306"/>
        <v>0</v>
      </c>
      <c r="P11" s="1113">
        <f t="shared" si="306"/>
        <v>0</v>
      </c>
      <c r="Q11" s="1110">
        <f t="shared" si="306"/>
        <v>0</v>
      </c>
    </row>
    <row r="12">
      <c r="B12" s="1117" t="s">
        <v>98</v>
      </c>
      <c r="C12" s="1118" t="s">
        <v>10</v>
      </c>
      <c r="D12" s="1109">
        <f>E12+I12+M12+N12+Q12</f>
        <v>0.64116725274725295</v>
      </c>
      <c r="E12" s="1110">
        <f t="shared" si="304"/>
        <v>0.261885714285715</v>
      </c>
      <c r="F12" s="1119">
        <f t="shared" ref="F12:H14" si="307">SUM(F35,F58,F98)</f>
        <v>0.261885714285715</v>
      </c>
      <c r="G12" s="1120">
        <f t="shared" si="307"/>
        <v>0</v>
      </c>
      <c r="H12" s="1121">
        <f t="shared" si="307"/>
        <v>0</v>
      </c>
      <c r="I12" s="1114">
        <f t="shared" si="305"/>
        <v>0.379281538461538</v>
      </c>
      <c r="J12" s="1119">
        <f t="shared" ref="J12:Q14" si="308">SUM(J35,J58,J98)</f>
        <v>0</v>
      </c>
      <c r="K12" s="1120">
        <f t="shared" si="308"/>
        <v>0.379281538461538</v>
      </c>
      <c r="L12" s="1121">
        <f t="shared" si="308"/>
        <v>0</v>
      </c>
      <c r="M12" s="1122">
        <f t="shared" si="308"/>
        <v>0</v>
      </c>
      <c r="N12" s="1116">
        <f t="shared" ref="N12:N32" si="309">SUM(O12:P12)</f>
        <v>0</v>
      </c>
      <c r="O12" s="1123">
        <f t="shared" si="308"/>
        <v>0</v>
      </c>
      <c r="P12" s="1124">
        <f t="shared" si="308"/>
        <v>0</v>
      </c>
      <c r="Q12" s="1110">
        <f t="shared" si="308"/>
        <v>0</v>
      </c>
    </row>
    <row r="13">
      <c r="B13" s="1117" t="s">
        <v>100</v>
      </c>
      <c r="C13" s="1118" t="s">
        <v>11</v>
      </c>
      <c r="D13" s="1109">
        <f t="shared" ref="D13:D14" si="310">E13+I13+M13+N13+Q13</f>
        <v>0</v>
      </c>
      <c r="E13" s="1110">
        <f t="shared" si="304"/>
        <v>0</v>
      </c>
      <c r="F13" s="1119">
        <f t="shared" si="307"/>
        <v>0</v>
      </c>
      <c r="G13" s="1120">
        <f t="shared" si="307"/>
        <v>0</v>
      </c>
      <c r="H13" s="1121">
        <f t="shared" si="307"/>
        <v>0</v>
      </c>
      <c r="I13" s="1114">
        <f t="shared" si="305"/>
        <v>0</v>
      </c>
      <c r="J13" s="1119">
        <f t="shared" si="308"/>
        <v>0</v>
      </c>
      <c r="K13" s="1120">
        <f t="shared" si="308"/>
        <v>0</v>
      </c>
      <c r="L13" s="1121">
        <f t="shared" si="308"/>
        <v>0</v>
      </c>
      <c r="M13" s="1122">
        <f t="shared" si="308"/>
        <v>0</v>
      </c>
      <c r="N13" s="1116">
        <f t="shared" si="309"/>
        <v>0</v>
      </c>
      <c r="O13" s="1123">
        <f t="shared" si="308"/>
        <v>0</v>
      </c>
      <c r="P13" s="1124">
        <f t="shared" si="308"/>
        <v>0</v>
      </c>
      <c r="Q13" s="1110">
        <f t="shared" si="308"/>
        <v>0</v>
      </c>
    </row>
    <row r="14">
      <c r="B14" s="1117" t="s">
        <v>590</v>
      </c>
      <c r="C14" s="1118" t="s">
        <v>13</v>
      </c>
      <c r="D14" s="1109">
        <f t="shared" si="310"/>
        <v>0</v>
      </c>
      <c r="E14" s="1110">
        <f t="shared" si="304"/>
        <v>0</v>
      </c>
      <c r="F14" s="1119">
        <f t="shared" si="307"/>
        <v>0</v>
      </c>
      <c r="G14" s="1120">
        <f t="shared" si="307"/>
        <v>0</v>
      </c>
      <c r="H14" s="1121">
        <f t="shared" si="307"/>
        <v>0</v>
      </c>
      <c r="I14" s="1114">
        <f t="shared" si="305"/>
        <v>0</v>
      </c>
      <c r="J14" s="1119">
        <f t="shared" si="308"/>
        <v>0</v>
      </c>
      <c r="K14" s="1120">
        <f t="shared" si="308"/>
        <v>0</v>
      </c>
      <c r="L14" s="1121">
        <f t="shared" si="308"/>
        <v>0</v>
      </c>
      <c r="M14" s="1122">
        <f t="shared" si="308"/>
        <v>0</v>
      </c>
      <c r="N14" s="1116">
        <f t="shared" si="309"/>
        <v>0</v>
      </c>
      <c r="O14" s="1123">
        <f t="shared" si="308"/>
        <v>0</v>
      </c>
      <c r="P14" s="1124">
        <f t="shared" si="308"/>
        <v>0</v>
      </c>
      <c r="Q14" s="1110">
        <f t="shared" si="308"/>
        <v>0</v>
      </c>
    </row>
    <row r="15">
      <c r="B15" s="1107" t="s">
        <v>102</v>
      </c>
      <c r="C15" s="1125" t="s">
        <v>15</v>
      </c>
      <c r="D15" s="1109">
        <f>E15+I15+M15+N15+Q15</f>
        <v>3346.6711392790289</v>
      </c>
      <c r="E15" s="1110">
        <f t="shared" si="304"/>
        <v>715.36035113854655</v>
      </c>
      <c r="F15" s="1111">
        <f>SUM(F16:F19)</f>
        <v>188.46539166037229</v>
      </c>
      <c r="G15" s="1112">
        <f>SUM(G16:G19)</f>
        <v>44.510315277524718</v>
      </c>
      <c r="H15" s="1113">
        <f>SUM(H16:H19)</f>
        <v>482.38464420064952</v>
      </c>
      <c r="I15" s="1114">
        <f t="shared" si="305"/>
        <v>1902.9514739437545</v>
      </c>
      <c r="J15" s="1111">
        <f t="shared" ref="J15:Q15" si="311">SUM(J16:J19)</f>
        <v>667.27189533702278</v>
      </c>
      <c r="K15" s="1112">
        <f t="shared" si="311"/>
        <v>629.15350054998987</v>
      </c>
      <c r="L15" s="1113">
        <f t="shared" si="311"/>
        <v>606.52607805674177</v>
      </c>
      <c r="M15" s="1115">
        <f t="shared" si="311"/>
        <v>727.29739321422221</v>
      </c>
      <c r="N15" s="1116">
        <f t="shared" si="309"/>
        <v>0.32458587158630087</v>
      </c>
      <c r="O15" s="1126">
        <f t="shared" si="311"/>
        <v>0.32458587158630087</v>
      </c>
      <c r="P15" s="1127">
        <f t="shared" si="311"/>
        <v>0</v>
      </c>
      <c r="Q15" s="1110">
        <f t="shared" si="311"/>
        <v>0.73733511091959514</v>
      </c>
    </row>
    <row r="16">
      <c r="B16" s="1117" t="s">
        <v>104</v>
      </c>
      <c r="C16" s="1118" t="s">
        <v>17</v>
      </c>
      <c r="D16" s="1109">
        <f t="shared" ref="D16:D19" si="312">E16+I16+M16+N16+Q16</f>
        <v>888.86753982046207</v>
      </c>
      <c r="E16" s="1110">
        <f t="shared" si="304"/>
        <v>76.764596086094002</v>
      </c>
      <c r="F16" s="1119">
        <f t="shared" ref="F16:H19" si="313">SUM(F39,F62,F102)</f>
        <v>23.690336939236598</v>
      </c>
      <c r="G16" s="1120">
        <f t="shared" si="313"/>
        <v>16.875386174864914</v>
      </c>
      <c r="H16" s="1121">
        <f t="shared" si="313"/>
        <v>36.198872971992486</v>
      </c>
      <c r="I16" s="1114">
        <f t="shared" si="305"/>
        <v>807.14378128331691</v>
      </c>
      <c r="J16" s="1119">
        <f t="shared" ref="J16:Q19" si="314">SUM(J39,J62,J102)</f>
        <v>53.842433698723845</v>
      </c>
      <c r="K16" s="1120">
        <f t="shared" si="314"/>
        <v>250.2968009202005</v>
      </c>
      <c r="L16" s="1121">
        <f t="shared" si="314"/>
        <v>503.00454666439259</v>
      </c>
      <c r="M16" s="1122">
        <f t="shared" si="314"/>
        <v>3.9198506589790467</v>
      </c>
      <c r="N16" s="1116">
        <f t="shared" si="309"/>
        <v>0.31737137559027467</v>
      </c>
      <c r="O16" s="1123">
        <f t="shared" si="314"/>
        <v>0.31737137559027467</v>
      </c>
      <c r="P16" s="1124">
        <f t="shared" si="314"/>
        <v>0</v>
      </c>
      <c r="Q16" s="1110">
        <f t="shared" si="314"/>
        <v>0.72194041648181839</v>
      </c>
    </row>
    <row r="17">
      <c r="B17" s="1117" t="s">
        <v>110</v>
      </c>
      <c r="C17" s="1118" t="s">
        <v>591</v>
      </c>
      <c r="D17" s="1109">
        <f t="shared" si="312"/>
        <v>47.870390749217101</v>
      </c>
      <c r="E17" s="1110">
        <f t="shared" si="304"/>
        <v>26.543594859813101</v>
      </c>
      <c r="F17" s="1119">
        <f t="shared" si="313"/>
        <v>26.543594859813101</v>
      </c>
      <c r="G17" s="1120">
        <f t="shared" si="313"/>
        <v>0</v>
      </c>
      <c r="H17" s="1121">
        <f t="shared" si="313"/>
        <v>0</v>
      </c>
      <c r="I17" s="1114">
        <f t="shared" si="305"/>
        <v>21.326795889404</v>
      </c>
      <c r="J17" s="1119">
        <f t="shared" si="314"/>
        <v>0</v>
      </c>
      <c r="K17" s="1120">
        <f t="shared" si="314"/>
        <v>21.326795889404</v>
      </c>
      <c r="L17" s="1121">
        <f t="shared" si="314"/>
        <v>0</v>
      </c>
      <c r="M17" s="1122">
        <f t="shared" si="314"/>
        <v>0</v>
      </c>
      <c r="N17" s="1116">
        <f t="shared" si="309"/>
        <v>0</v>
      </c>
      <c r="O17" s="1123">
        <f t="shared" si="314"/>
        <v>0</v>
      </c>
      <c r="P17" s="1124">
        <f t="shared" si="314"/>
        <v>0</v>
      </c>
      <c r="Q17" s="1110">
        <f t="shared" si="314"/>
        <v>0</v>
      </c>
    </row>
    <row r="18">
      <c r="B18" s="1117" t="s">
        <v>117</v>
      </c>
      <c r="C18" s="1118" t="s">
        <v>23</v>
      </c>
      <c r="D18" s="1109">
        <f t="shared" si="312"/>
        <v>1763.005649133607</v>
      </c>
      <c r="E18" s="1110">
        <f t="shared" si="304"/>
        <v>445.36289732066399</v>
      </c>
      <c r="F18" s="1119">
        <f t="shared" si="313"/>
        <v>0</v>
      </c>
      <c r="G18" s="1120">
        <f t="shared" si="313"/>
        <v>0</v>
      </c>
      <c r="H18" s="1121">
        <f t="shared" si="313"/>
        <v>445.36289732066399</v>
      </c>
      <c r="I18" s="1114">
        <f t="shared" si="305"/>
        <v>594.35431542498304</v>
      </c>
      <c r="J18" s="1119">
        <f t="shared" si="314"/>
        <v>594.35431542498304</v>
      </c>
      <c r="K18" s="1120">
        <f t="shared" si="314"/>
        <v>0</v>
      </c>
      <c r="L18" s="1121">
        <f t="shared" si="314"/>
        <v>0</v>
      </c>
      <c r="M18" s="1122">
        <f t="shared" si="314"/>
        <v>723.28843638796002</v>
      </c>
      <c r="N18" s="1116">
        <f t="shared" si="309"/>
        <v>0</v>
      </c>
      <c r="O18" s="1123">
        <f t="shared" si="314"/>
        <v>0</v>
      </c>
      <c r="P18" s="1124">
        <f t="shared" si="314"/>
        <v>0</v>
      </c>
      <c r="Q18" s="1110">
        <f t="shared" si="314"/>
        <v>0</v>
      </c>
    </row>
    <row r="19">
      <c r="B19" s="1117" t="s">
        <v>592</v>
      </c>
      <c r="C19" s="1118" t="s">
        <v>593</v>
      </c>
      <c r="D19" s="1109">
        <f t="shared" si="312"/>
        <v>646.92755957574275</v>
      </c>
      <c r="E19" s="1110">
        <f t="shared" si="304"/>
        <v>166.68926287197544</v>
      </c>
      <c r="F19" s="1119">
        <f t="shared" si="313"/>
        <v>138.23145986132258</v>
      </c>
      <c r="G19" s="1120">
        <f t="shared" si="313"/>
        <v>27.634929102659804</v>
      </c>
      <c r="H19" s="1121">
        <f t="shared" si="313"/>
        <v>0.82287390799305182</v>
      </c>
      <c r="I19" s="1114">
        <f t="shared" si="305"/>
        <v>480.12658134605039</v>
      </c>
      <c r="J19" s="1119">
        <f t="shared" si="314"/>
        <v>19.075146213315875</v>
      </c>
      <c r="K19" s="1120">
        <f t="shared" si="314"/>
        <v>357.52990374038535</v>
      </c>
      <c r="L19" s="1121">
        <f t="shared" si="314"/>
        <v>103.52153139234919</v>
      </c>
      <c r="M19" s="1122">
        <f t="shared" si="314"/>
        <v>0.089106167283132559</v>
      </c>
      <c r="N19" s="1116">
        <f t="shared" si="309"/>
        <v>0.0072144959960261778</v>
      </c>
      <c r="O19" s="1123">
        <f t="shared" si="314"/>
        <v>0.0072144959960261778</v>
      </c>
      <c r="P19" s="1124">
        <f t="shared" si="314"/>
        <v>0</v>
      </c>
      <c r="Q19" s="1110">
        <f t="shared" si="314"/>
        <v>0.015394694437776741</v>
      </c>
    </row>
    <row r="20">
      <c r="B20" s="1107" t="s">
        <v>124</v>
      </c>
      <c r="C20" s="1128" t="s">
        <v>27</v>
      </c>
      <c r="D20" s="1109">
        <f>E20+I20+M20+N20+Q20</f>
        <v>41.944194027595444</v>
      </c>
      <c r="E20" s="1110">
        <f t="shared" si="304"/>
        <v>18.368644375271302</v>
      </c>
      <c r="F20" s="1111">
        <f>SUM(F21:F22)</f>
        <v>15.985352368586923</v>
      </c>
      <c r="G20" s="1112">
        <f>SUM(G21:G22)</f>
        <v>0.84733863078617044</v>
      </c>
      <c r="H20" s="1113">
        <f>SUM(H21:H22)</f>
        <v>1.5359533758982096</v>
      </c>
      <c r="I20" s="1114">
        <f t="shared" si="305"/>
        <v>23.401712442977722</v>
      </c>
      <c r="J20" s="1111">
        <f t="shared" ref="J20:Q20" si="315">SUM(J21:J22)</f>
        <v>6.0781304440085542</v>
      </c>
      <c r="K20" s="1112">
        <f t="shared" si="315"/>
        <v>17.090351573199886</v>
      </c>
      <c r="L20" s="1113">
        <f t="shared" si="315"/>
        <v>0.23323042576928096</v>
      </c>
      <c r="M20" s="1115">
        <f t="shared" si="315"/>
        <v>0.13865566715816663</v>
      </c>
      <c r="N20" s="1116">
        <f t="shared" si="309"/>
        <v>0.011226279684552094</v>
      </c>
      <c r="O20" s="1126">
        <f t="shared" si="315"/>
        <v>0.011226279684552094</v>
      </c>
      <c r="P20" s="1127">
        <f t="shared" si="315"/>
        <v>0</v>
      </c>
      <c r="Q20" s="1110">
        <f t="shared" si="315"/>
        <v>0.023955262503700069</v>
      </c>
    </row>
    <row r="21">
      <c r="B21" s="1117" t="s">
        <v>126</v>
      </c>
      <c r="C21" s="1129" t="s">
        <v>29</v>
      </c>
      <c r="D21" s="1109">
        <f t="shared" ref="D21:D22" si="316">E21+I21+M21+N21+Q21</f>
        <v>38.688400995575741</v>
      </c>
      <c r="E21" s="1110">
        <f t="shared" si="304"/>
        <v>18.368644375271302</v>
      </c>
      <c r="F21" s="1119">
        <f>SUM(F44,F67,F107)</f>
        <v>15.985352368586923</v>
      </c>
      <c r="G21" s="1120">
        <f>SUM(G44,G67,G107)</f>
        <v>0.84733863078617044</v>
      </c>
      <c r="H21" s="1121">
        <f>SUM(H44,H67,H107)</f>
        <v>1.5359533758982096</v>
      </c>
      <c r="I21" s="1114">
        <f t="shared" si="305"/>
        <v>20.145919410958022</v>
      </c>
      <c r="J21" s="1119">
        <f t="shared" ref="J21:Q21" si="317">SUM(J44,J67,J107)</f>
        <v>2.8223374119888542</v>
      </c>
      <c r="K21" s="1120">
        <f t="shared" si="317"/>
        <v>17.090351573199886</v>
      </c>
      <c r="L21" s="1121">
        <f t="shared" si="317"/>
        <v>0.23323042576928096</v>
      </c>
      <c r="M21" s="1122">
        <f t="shared" si="317"/>
        <v>0.13865566715816663</v>
      </c>
      <c r="N21" s="1116">
        <f t="shared" si="309"/>
        <v>0.011226279684552094</v>
      </c>
      <c r="O21" s="1123">
        <f t="shared" si="317"/>
        <v>0.011226279684552094</v>
      </c>
      <c r="P21" s="1124">
        <f t="shared" si="317"/>
        <v>0</v>
      </c>
      <c r="Q21" s="1110">
        <f t="shared" si="317"/>
        <v>0.023955262503700069</v>
      </c>
    </row>
    <row r="22">
      <c r="B22" s="1117" t="s">
        <v>128</v>
      </c>
      <c r="C22" s="1129" t="s">
        <v>31</v>
      </c>
      <c r="D22" s="1109">
        <f t="shared" si="316"/>
        <v>3.2557930320196999</v>
      </c>
      <c r="E22" s="1110">
        <f t="shared" si="304"/>
        <v>0</v>
      </c>
      <c r="F22" s="1119">
        <f>SUM(F45,F68)</f>
        <v>0</v>
      </c>
      <c r="G22" s="1120">
        <f>SUM(G45,G68)</f>
        <v>0</v>
      </c>
      <c r="H22" s="1121">
        <f>SUM(H45,H68)</f>
        <v>0</v>
      </c>
      <c r="I22" s="1114">
        <f t="shared" si="305"/>
        <v>3.2557930320196999</v>
      </c>
      <c r="J22" s="1119">
        <f t="shared" ref="J22:Q22" si="318">SUM(J45,J68)</f>
        <v>3.2557930320196999</v>
      </c>
      <c r="K22" s="1120">
        <f t="shared" si="318"/>
        <v>0</v>
      </c>
      <c r="L22" s="1121">
        <f t="shared" si="318"/>
        <v>0</v>
      </c>
      <c r="M22" s="1122">
        <f t="shared" si="318"/>
        <v>0</v>
      </c>
      <c r="N22" s="1116">
        <f t="shared" si="309"/>
        <v>0</v>
      </c>
      <c r="O22" s="1123">
        <f t="shared" si="318"/>
        <v>0</v>
      </c>
      <c r="P22" s="1124">
        <f t="shared" si="318"/>
        <v>0</v>
      </c>
      <c r="Q22" s="1110">
        <f t="shared" si="318"/>
        <v>0</v>
      </c>
    </row>
    <row r="23">
      <c r="B23" s="1107" t="s">
        <v>268</v>
      </c>
      <c r="C23" s="1128" t="s">
        <v>33</v>
      </c>
      <c r="D23" s="1109">
        <f>E23+I23+M23+N23+Q23</f>
        <v>37.298629302182263</v>
      </c>
      <c r="E23" s="1110">
        <f t="shared" si="304"/>
        <v>2.101725159193065</v>
      </c>
      <c r="F23" s="1111">
        <f>SUM(F24:F25)</f>
        <v>0.13706349221972314</v>
      </c>
      <c r="G23" s="1112">
        <f>SUM(G24:G25)</f>
        <v>0.69001732723156384</v>
      </c>
      <c r="H23" s="1113">
        <f>SUM(H24:H25)</f>
        <v>1.2746443397417782</v>
      </c>
      <c r="I23" s="1114">
        <f t="shared" si="305"/>
        <v>7.3070200521120112</v>
      </c>
      <c r="J23" s="1111">
        <f t="shared" ref="J23:Q23" si="319">SUM(J24:J25)</f>
        <v>1.3046881907565573</v>
      </c>
      <c r="K23" s="1112">
        <f t="shared" si="319"/>
        <v>5.496742177210578</v>
      </c>
      <c r="L23" s="1113">
        <f t="shared" si="319"/>
        <v>0.5055896841448756</v>
      </c>
      <c r="M23" s="1115">
        <f t="shared" si="319"/>
        <v>0.096305662926763139</v>
      </c>
      <c r="N23" s="1116">
        <f t="shared" si="309"/>
        <v>27.15319977508965</v>
      </c>
      <c r="O23" s="1126">
        <f t="shared" si="319"/>
        <v>27.15319977508965</v>
      </c>
      <c r="P23" s="1127">
        <f t="shared" si="319"/>
        <v>0</v>
      </c>
      <c r="Q23" s="1110">
        <f t="shared" si="319"/>
        <v>0.64037865286077689</v>
      </c>
    </row>
    <row r="24">
      <c r="B24" s="1117" t="s">
        <v>594</v>
      </c>
      <c r="C24" s="1129" t="s">
        <v>595</v>
      </c>
      <c r="D24" s="1109">
        <f t="shared" ref="D24:D25" si="320">E24+I24+M24+N24+Q24</f>
        <v>26.764296503827602</v>
      </c>
      <c r="E24" s="1130">
        <f t="shared" si="304"/>
        <v>0</v>
      </c>
      <c r="F24" s="1131">
        <f t="shared" ref="F24:H25" si="321">SUM(F47,F70,F109)</f>
        <v>0</v>
      </c>
      <c r="G24" s="1132">
        <f t="shared" si="321"/>
        <v>0</v>
      </c>
      <c r="H24" s="1133">
        <f t="shared" si="321"/>
        <v>0</v>
      </c>
      <c r="I24" s="1134">
        <f t="shared" si="305"/>
        <v>0</v>
      </c>
      <c r="J24" s="1131">
        <f t="shared" ref="J24:Q25" si="322">SUM(J47,J70,J109)</f>
        <v>0</v>
      </c>
      <c r="K24" s="1132">
        <f t="shared" si="322"/>
        <v>0</v>
      </c>
      <c r="L24" s="1133">
        <f t="shared" si="322"/>
        <v>0</v>
      </c>
      <c r="M24" s="1135">
        <f t="shared" si="322"/>
        <v>0</v>
      </c>
      <c r="N24" s="1136">
        <f t="shared" si="309"/>
        <v>26.764296503827602</v>
      </c>
      <c r="O24" s="1137">
        <f t="shared" si="322"/>
        <v>26.764296503827602</v>
      </c>
      <c r="P24" s="1138">
        <f t="shared" si="322"/>
        <v>0</v>
      </c>
      <c r="Q24" s="1139">
        <f t="shared" si="322"/>
        <v>0</v>
      </c>
    </row>
    <row r="25">
      <c r="B25" s="1117" t="s">
        <v>596</v>
      </c>
      <c r="C25" s="1140" t="s">
        <v>597</v>
      </c>
      <c r="D25" s="1109">
        <f t="shared" si="320"/>
        <v>10.534332798354665</v>
      </c>
      <c r="E25" s="1130">
        <f t="shared" si="304"/>
        <v>2.101725159193065</v>
      </c>
      <c r="F25" s="1131">
        <f t="shared" si="321"/>
        <v>0.13706349221972314</v>
      </c>
      <c r="G25" s="1132">
        <f t="shared" si="321"/>
        <v>0.69001732723156384</v>
      </c>
      <c r="H25" s="1133">
        <f t="shared" si="321"/>
        <v>1.2746443397417782</v>
      </c>
      <c r="I25" s="1134">
        <f t="shared" si="305"/>
        <v>7.3070200521120112</v>
      </c>
      <c r="J25" s="1131">
        <f t="shared" si="322"/>
        <v>1.3046881907565573</v>
      </c>
      <c r="K25" s="1132">
        <f t="shared" si="322"/>
        <v>5.496742177210578</v>
      </c>
      <c r="L25" s="1133">
        <f t="shared" si="322"/>
        <v>0.5055896841448756</v>
      </c>
      <c r="M25" s="1135">
        <f t="shared" si="322"/>
        <v>0.096305662926763139</v>
      </c>
      <c r="N25" s="1136">
        <f t="shared" si="309"/>
        <v>0.38890327126204854</v>
      </c>
      <c r="O25" s="1137">
        <f t="shared" si="322"/>
        <v>0.38890327126204854</v>
      </c>
      <c r="P25" s="1138">
        <f t="shared" si="322"/>
        <v>0</v>
      </c>
      <c r="Q25" s="1139">
        <f t="shared" si="322"/>
        <v>0.64037865286077689</v>
      </c>
    </row>
    <row r="26">
      <c r="B26" s="1107" t="s">
        <v>270</v>
      </c>
      <c r="C26" s="1141" t="s">
        <v>39</v>
      </c>
      <c r="D26" s="1109">
        <f>E26+I26+M26+N26+Q26</f>
        <v>133.38255181329239</v>
      </c>
      <c r="E26" s="1142">
        <f t="shared" si="304"/>
        <v>22.282670819790411</v>
      </c>
      <c r="F26" s="1143">
        <f>SUM(F27:F28)</f>
        <v>2.3989610651337396</v>
      </c>
      <c r="G26" s="1144">
        <f>SUM(G27:G28)</f>
        <v>2.8386004552499342</v>
      </c>
      <c r="H26" s="1145">
        <f>SUM(H27:H28)</f>
        <v>17.045109299406736</v>
      </c>
      <c r="I26" s="1146">
        <f t="shared" si="305"/>
        <v>66.169128943630284</v>
      </c>
      <c r="J26" s="1143">
        <f t="shared" ref="J26:Q26" si="323">SUM(J27:J28)</f>
        <v>24.828549693528664</v>
      </c>
      <c r="K26" s="1144">
        <f t="shared" si="323"/>
        <v>10.020705592245257</v>
      </c>
      <c r="L26" s="1145">
        <f t="shared" si="323"/>
        <v>31.31987365785637</v>
      </c>
      <c r="M26" s="1147">
        <f t="shared" si="323"/>
        <v>1.845755887796408</v>
      </c>
      <c r="N26" s="1148">
        <f t="shared" si="309"/>
        <v>0.14944193952184082</v>
      </c>
      <c r="O26" s="1144">
        <f t="shared" si="323"/>
        <v>0.14944193952184082</v>
      </c>
      <c r="P26" s="1145">
        <f t="shared" si="323"/>
        <v>0</v>
      </c>
      <c r="Q26" s="1142">
        <f t="shared" si="323"/>
        <v>42.935554222553442</v>
      </c>
    </row>
    <row r="27">
      <c r="B27" s="1149" t="s">
        <v>272</v>
      </c>
      <c r="C27" s="1150" t="s">
        <v>41</v>
      </c>
      <c r="D27" s="1109">
        <f t="shared" ref="D27:D28" si="324">E27+I27+M27+N27+Q27</f>
        <v>12.408597787545796</v>
      </c>
      <c r="E27" s="1151">
        <f t="shared" si="304"/>
        <v>4.4203594763301997</v>
      </c>
      <c r="F27" s="1152">
        <f t="shared" ref="F27:H28" si="325">SUM(F50,F73,F112)</f>
        <v>0.47589763199270102</v>
      </c>
      <c r="G27" s="1153">
        <f t="shared" si="325"/>
        <v>0.5631117797034928</v>
      </c>
      <c r="H27" s="1154">
        <f t="shared" si="325"/>
        <v>3.3813500646340056</v>
      </c>
      <c r="I27" s="1155">
        <f t="shared" si="305"/>
        <v>7.5291780246182496</v>
      </c>
      <c r="J27" s="1152">
        <f t="shared" ref="J27:Q28" si="326">SUM(J50,J73,J112)</f>
        <v>4.9254021570811419</v>
      </c>
      <c r="K27" s="1153">
        <f t="shared" si="326"/>
        <v>1.9878730553635213</v>
      </c>
      <c r="L27" s="1154">
        <f t="shared" si="326"/>
        <v>0.61590281217358644</v>
      </c>
      <c r="M27" s="1156">
        <f t="shared" si="326"/>
        <v>0.36615469463233102</v>
      </c>
      <c r="N27" s="1157">
        <f t="shared" si="309"/>
        <v>0.029645777154318122</v>
      </c>
      <c r="O27" s="1137">
        <f t="shared" si="326"/>
        <v>0.029645777154318122</v>
      </c>
      <c r="P27" s="1138">
        <f t="shared" si="326"/>
        <v>0</v>
      </c>
      <c r="Q27" s="1158">
        <f t="shared" si="326"/>
        <v>0.06325981481069963</v>
      </c>
    </row>
    <row r="28">
      <c r="B28" s="1149" t="s">
        <v>274</v>
      </c>
      <c r="C28" s="1159" t="s">
        <v>43</v>
      </c>
      <c r="D28" s="1109">
        <f t="shared" si="324"/>
        <v>120.97395402574659</v>
      </c>
      <c r="E28" s="1142">
        <f t="shared" si="304"/>
        <v>17.862311343460213</v>
      </c>
      <c r="F28" s="1160">
        <f t="shared" si="325"/>
        <v>1.9230634331410386</v>
      </c>
      <c r="G28" s="1137">
        <f t="shared" si="325"/>
        <v>2.2754886755464416</v>
      </c>
      <c r="H28" s="1138">
        <f t="shared" si="325"/>
        <v>13.663759234772732</v>
      </c>
      <c r="I28" s="1146">
        <f t="shared" si="305"/>
        <v>58.639950919012044</v>
      </c>
      <c r="J28" s="1160">
        <f t="shared" si="326"/>
        <v>19.903147536447523</v>
      </c>
      <c r="K28" s="1137">
        <f t="shared" si="326"/>
        <v>8.0328325368817364</v>
      </c>
      <c r="L28" s="1138">
        <f t="shared" si="326"/>
        <v>30.703970845682782</v>
      </c>
      <c r="M28" s="1161">
        <f t="shared" si="326"/>
        <v>1.4796011931640769</v>
      </c>
      <c r="N28" s="1162">
        <f t="shared" si="309"/>
        <v>0.11979616236752269</v>
      </c>
      <c r="O28" s="1137">
        <f t="shared" si="326"/>
        <v>0.11979616236752269</v>
      </c>
      <c r="P28" s="1138">
        <f t="shared" si="326"/>
        <v>0</v>
      </c>
      <c r="Q28" s="1163">
        <f t="shared" si="326"/>
        <v>42.872294407742743</v>
      </c>
    </row>
    <row r="29">
      <c r="B29" s="1164" t="s">
        <v>278</v>
      </c>
      <c r="C29" s="1165" t="s">
        <v>598</v>
      </c>
      <c r="D29" s="1109">
        <f>E29+I29+M29+N29+Q29</f>
        <v>0</v>
      </c>
      <c r="E29" s="1142">
        <f t="shared" si="304"/>
        <v>0</v>
      </c>
      <c r="F29" s="1143">
        <f>SUM(F30:F32)</f>
        <v>0</v>
      </c>
      <c r="G29" s="1144">
        <f>SUM(G30:G32)</f>
        <v>0</v>
      </c>
      <c r="H29" s="1145">
        <f>SUM(H30:H32)</f>
        <v>0</v>
      </c>
      <c r="I29" s="1146">
        <f t="shared" si="305"/>
        <v>0</v>
      </c>
      <c r="J29" s="1143">
        <f t="shared" ref="J29:Q29" si="327">SUM(J30:J32)</f>
        <v>0</v>
      </c>
      <c r="K29" s="1144">
        <f t="shared" si="327"/>
        <v>0</v>
      </c>
      <c r="L29" s="1145">
        <f t="shared" si="327"/>
        <v>0</v>
      </c>
      <c r="M29" s="1147">
        <f t="shared" si="327"/>
        <v>0</v>
      </c>
      <c r="N29" s="1148">
        <f t="shared" si="309"/>
        <v>0</v>
      </c>
      <c r="O29" s="1144">
        <f t="shared" si="327"/>
        <v>0</v>
      </c>
      <c r="P29" s="1145">
        <f t="shared" si="327"/>
        <v>0</v>
      </c>
      <c r="Q29" s="1142">
        <f t="shared" si="327"/>
        <v>0</v>
      </c>
    </row>
    <row r="30">
      <c r="B30" s="632" t="s">
        <v>280</v>
      </c>
      <c r="C30" s="1166" t="s">
        <v>599</v>
      </c>
      <c r="D30" s="1109">
        <f t="shared" ref="D30:D32" si="328">E30+I30+M30+N30+Q30</f>
        <v>0</v>
      </c>
      <c r="E30" s="1142">
        <f t="shared" si="304"/>
        <v>0</v>
      </c>
      <c r="F30" s="1160">
        <f t="shared" ref="F30:H32" si="329">SUM(F53,F76,F115)</f>
        <v>0</v>
      </c>
      <c r="G30" s="1137">
        <f t="shared" si="329"/>
        <v>0</v>
      </c>
      <c r="H30" s="1138">
        <f t="shared" si="329"/>
        <v>0</v>
      </c>
      <c r="I30" s="1146">
        <f t="shared" si="305"/>
        <v>0</v>
      </c>
      <c r="J30" s="1160">
        <f t="shared" ref="J30:Q32" si="330">SUM(J53,J76,J115)</f>
        <v>0</v>
      </c>
      <c r="K30" s="1137">
        <f t="shared" si="330"/>
        <v>0</v>
      </c>
      <c r="L30" s="1138">
        <f t="shared" si="330"/>
        <v>0</v>
      </c>
      <c r="M30" s="1161">
        <f t="shared" si="330"/>
        <v>0</v>
      </c>
      <c r="N30" s="1162">
        <f t="shared" si="309"/>
        <v>0</v>
      </c>
      <c r="O30" s="1137">
        <f t="shared" si="330"/>
        <v>0</v>
      </c>
      <c r="P30" s="1138">
        <f t="shared" si="330"/>
        <v>0</v>
      </c>
      <c r="Q30" s="1163">
        <f t="shared" si="330"/>
        <v>0</v>
      </c>
    </row>
    <row r="31">
      <c r="B31" s="632" t="s">
        <v>600</v>
      </c>
      <c r="C31" s="1166" t="s">
        <v>599</v>
      </c>
      <c r="D31" s="1109">
        <f t="shared" si="328"/>
        <v>0</v>
      </c>
      <c r="E31" s="1142">
        <f t="shared" si="304"/>
        <v>0</v>
      </c>
      <c r="F31" s="1160">
        <f t="shared" si="329"/>
        <v>0</v>
      </c>
      <c r="G31" s="1137">
        <f t="shared" si="329"/>
        <v>0</v>
      </c>
      <c r="H31" s="1138">
        <f t="shared" si="329"/>
        <v>0</v>
      </c>
      <c r="I31" s="1146">
        <f t="shared" si="305"/>
        <v>0</v>
      </c>
      <c r="J31" s="1160">
        <f t="shared" si="330"/>
        <v>0</v>
      </c>
      <c r="K31" s="1137">
        <f t="shared" si="330"/>
        <v>0</v>
      </c>
      <c r="L31" s="1138">
        <f t="shared" si="330"/>
        <v>0</v>
      </c>
      <c r="M31" s="1161">
        <f t="shared" si="330"/>
        <v>0</v>
      </c>
      <c r="N31" s="1162">
        <f t="shared" si="309"/>
        <v>0</v>
      </c>
      <c r="O31" s="1137">
        <f t="shared" si="330"/>
        <v>0</v>
      </c>
      <c r="P31" s="1138">
        <f t="shared" si="330"/>
        <v>0</v>
      </c>
      <c r="Q31" s="1163">
        <f t="shared" si="330"/>
        <v>0</v>
      </c>
    </row>
    <row r="32" thickBot="1">
      <c r="B32" s="634" t="s">
        <v>601</v>
      </c>
      <c r="C32" s="1166" t="s">
        <v>599</v>
      </c>
      <c r="D32" s="1109">
        <f t="shared" si="328"/>
        <v>0</v>
      </c>
      <c r="E32" s="1167">
        <f t="shared" si="304"/>
        <v>0</v>
      </c>
      <c r="F32" s="1168">
        <f t="shared" si="329"/>
        <v>0</v>
      </c>
      <c r="G32" s="1169">
        <f t="shared" si="329"/>
        <v>0</v>
      </c>
      <c r="H32" s="1170">
        <f t="shared" si="329"/>
        <v>0</v>
      </c>
      <c r="I32" s="1171">
        <f t="shared" si="305"/>
        <v>0</v>
      </c>
      <c r="J32" s="1168">
        <f t="shared" si="330"/>
        <v>0</v>
      </c>
      <c r="K32" s="1169">
        <f t="shared" si="330"/>
        <v>0</v>
      </c>
      <c r="L32" s="1170">
        <f t="shared" si="330"/>
        <v>0</v>
      </c>
      <c r="M32" s="1172">
        <f t="shared" si="330"/>
        <v>0</v>
      </c>
      <c r="N32" s="1173">
        <f t="shared" si="309"/>
        <v>0</v>
      </c>
      <c r="O32" s="1153">
        <f t="shared" si="330"/>
        <v>0</v>
      </c>
      <c r="P32" s="1154">
        <f t="shared" si="330"/>
        <v>0</v>
      </c>
      <c r="Q32" s="1174">
        <f t="shared" si="330"/>
        <v>0</v>
      </c>
    </row>
    <row r="33" thickTop="1" thickBot="1">
      <c r="B33" s="599" t="s">
        <v>53</v>
      </c>
      <c r="C33" s="1098" t="s">
        <v>602</v>
      </c>
      <c r="D33" s="1109">
        <f>E33+I33+M33+N33+Q33</f>
        <v>3354.2431398732319</v>
      </c>
      <c r="E33" s="1100">
        <f t="shared" ref="E33:Q33" si="331">E34+E38+E43+E46+E49+E52</f>
        <v>685.16256277436935</v>
      </c>
      <c r="F33" s="1101">
        <f t="shared" si="331"/>
        <v>199.32190556852393</v>
      </c>
      <c r="G33" s="1102">
        <f t="shared" si="331"/>
        <v>39.60464595442653</v>
      </c>
      <c r="H33" s="1103">
        <f t="shared" si="331"/>
        <v>446.23601125141892</v>
      </c>
      <c r="I33" s="1104">
        <f t="shared" si="331"/>
        <v>1875.5467916104569</v>
      </c>
      <c r="J33" s="1101">
        <f t="shared" si="331"/>
        <v>618.16539686007241</v>
      </c>
      <c r="K33" s="1102">
        <f t="shared" si="331"/>
        <v>629.1161445764651</v>
      </c>
      <c r="L33" s="1103">
        <f t="shared" si="331"/>
        <v>628.26525017391907</v>
      </c>
      <c r="M33" s="1105">
        <f t="shared" si="331"/>
        <v>723.28843638796002</v>
      </c>
      <c r="N33" s="1106">
        <f t="shared" si="331"/>
        <v>27.045631087160935</v>
      </c>
      <c r="O33" s="1102">
        <f t="shared" si="331"/>
        <v>27.045631087160935</v>
      </c>
      <c r="P33" s="1103">
        <f t="shared" si="331"/>
        <v>0</v>
      </c>
      <c r="Q33" s="1100">
        <f t="shared" si="331"/>
        <v>43.199718013285057</v>
      </c>
    </row>
    <row r="34" thickTop="1">
      <c r="B34" s="606" t="s">
        <v>55</v>
      </c>
      <c r="C34" s="1108" t="s">
        <v>8</v>
      </c>
      <c r="D34" s="1109">
        <f>E34+I34+M34+N34+Q34</f>
        <v>0.64116725274725295</v>
      </c>
      <c r="E34" s="1110">
        <f t="shared" ref="E34:E55" si="332">SUM(F34:H34)</f>
        <v>0.261885714285715</v>
      </c>
      <c r="F34" s="1111">
        <f>SUM(F35:F37)</f>
        <v>0.261885714285715</v>
      </c>
      <c r="G34" s="1112">
        <f>SUM(G35:G37)</f>
        <v>0</v>
      </c>
      <c r="H34" s="1113">
        <f>SUM(H35:H37)</f>
        <v>0</v>
      </c>
      <c r="I34" s="1114">
        <f t="shared" ref="I34:I55" si="333">SUM(J34:L34)</f>
        <v>0.379281538461538</v>
      </c>
      <c r="J34" s="1111">
        <f t="shared" ref="J34:Q34" si="334">SUM(J35:J37)</f>
        <v>0</v>
      </c>
      <c r="K34" s="1112">
        <f t="shared" si="334"/>
        <v>0.379281538461538</v>
      </c>
      <c r="L34" s="1113">
        <f t="shared" si="334"/>
        <v>0</v>
      </c>
      <c r="M34" s="1115">
        <f t="shared" si="334"/>
        <v>0</v>
      </c>
      <c r="N34" s="1116">
        <f t="shared" ref="N34:N55" si="335">SUM(O34:P34)</f>
        <v>0</v>
      </c>
      <c r="O34" s="1112">
        <f t="shared" si="334"/>
        <v>0</v>
      </c>
      <c r="P34" s="1113">
        <f t="shared" si="334"/>
        <v>0</v>
      </c>
      <c r="Q34" s="1110">
        <f t="shared" si="334"/>
        <v>0</v>
      </c>
    </row>
    <row r="35">
      <c r="B35" s="608" t="s">
        <v>133</v>
      </c>
      <c r="C35" s="1118" t="s">
        <v>10</v>
      </c>
      <c r="D35" s="1109">
        <f t="shared" ref="D35:D37" si="336">E35+I35+M35+N35+Q35</f>
        <v>0.64116725274725295</v>
      </c>
      <c r="E35" s="1110">
        <f t="shared" si="332"/>
        <v>0.261885714285715</v>
      </c>
      <c r="F35" s="351">
        <v>0.261885714285715</v>
      </c>
      <c r="G35" s="352">
        <v>0</v>
      </c>
      <c r="H35" s="353">
        <v>0</v>
      </c>
      <c r="I35" s="1114">
        <f t="shared" si="333"/>
        <v>0.379281538461538</v>
      </c>
      <c r="J35" s="351">
        <v>0</v>
      </c>
      <c r="K35" s="352">
        <v>0.379281538461538</v>
      </c>
      <c r="L35" s="353">
        <v>0</v>
      </c>
      <c r="M35" s="1175">
        <v>0</v>
      </c>
      <c r="N35" s="1116">
        <f t="shared" si="335"/>
        <v>0</v>
      </c>
      <c r="O35" s="352">
        <v>0</v>
      </c>
      <c r="P35" s="353">
        <v>0</v>
      </c>
      <c r="Q35" s="1176">
        <v>0</v>
      </c>
    </row>
    <row r="36">
      <c r="B36" s="608" t="s">
        <v>135</v>
      </c>
      <c r="C36" s="1118" t="s">
        <v>11</v>
      </c>
      <c r="D36" s="1109">
        <f t="shared" si="336"/>
        <v>0</v>
      </c>
      <c r="E36" s="1110">
        <f t="shared" si="332"/>
        <v>0</v>
      </c>
      <c r="F36" s="351">
        <v>0</v>
      </c>
      <c r="G36" s="352">
        <v>0</v>
      </c>
      <c r="H36" s="353">
        <v>0</v>
      </c>
      <c r="I36" s="1114">
        <f t="shared" si="333"/>
        <v>0</v>
      </c>
      <c r="J36" s="351">
        <v>0</v>
      </c>
      <c r="K36" s="352">
        <v>0</v>
      </c>
      <c r="L36" s="353">
        <v>0</v>
      </c>
      <c r="M36" s="1175">
        <v>0</v>
      </c>
      <c r="N36" s="1116">
        <f t="shared" si="335"/>
        <v>0</v>
      </c>
      <c r="O36" s="352">
        <v>0</v>
      </c>
      <c r="P36" s="353">
        <v>0</v>
      </c>
      <c r="Q36" s="1176">
        <v>0</v>
      </c>
    </row>
    <row r="37">
      <c r="B37" s="608" t="s">
        <v>137</v>
      </c>
      <c r="C37" s="1118" t="s">
        <v>13</v>
      </c>
      <c r="D37" s="1109">
        <f t="shared" si="336"/>
        <v>0</v>
      </c>
      <c r="E37" s="1110">
        <f t="shared" si="332"/>
        <v>0</v>
      </c>
      <c r="F37" s="351">
        <v>0</v>
      </c>
      <c r="G37" s="352">
        <v>0</v>
      </c>
      <c r="H37" s="353">
        <v>0</v>
      </c>
      <c r="I37" s="1114">
        <f t="shared" si="333"/>
        <v>0</v>
      </c>
      <c r="J37" s="351">
        <v>0</v>
      </c>
      <c r="K37" s="352">
        <v>0</v>
      </c>
      <c r="L37" s="353">
        <v>0</v>
      </c>
      <c r="M37" s="1175">
        <v>0</v>
      </c>
      <c r="N37" s="1116">
        <f t="shared" si="335"/>
        <v>0</v>
      </c>
      <c r="O37" s="352">
        <v>0</v>
      </c>
      <c r="P37" s="353">
        <v>0</v>
      </c>
      <c r="Q37" s="1176">
        <v>0</v>
      </c>
    </row>
    <row r="38">
      <c r="B38" s="606" t="s">
        <v>138</v>
      </c>
      <c r="C38" s="1125" t="s">
        <v>15</v>
      </c>
      <c r="D38" s="1109">
        <f>E38+I38+M38+N38+Q38</f>
        <v>3210.8118056859566</v>
      </c>
      <c r="E38" s="1110">
        <f t="shared" si="332"/>
        <v>666.96269146915188</v>
      </c>
      <c r="F38" s="1111">
        <f>SUM(F39:F42)</f>
        <v>183.25488067048892</v>
      </c>
      <c r="G38" s="1112">
        <f>SUM(G39:G42)</f>
        <v>38.344913477999</v>
      </c>
      <c r="H38" s="1113">
        <f>SUM(H39:H42)</f>
        <v>445.36289732066399</v>
      </c>
      <c r="I38" s="1114">
        <f t="shared" si="333"/>
        <v>1820.5159621766707</v>
      </c>
      <c r="J38" s="1111">
        <f t="shared" ref="J38:Q38" si="337">SUM(J39:J42)</f>
        <v>613.34462118437455</v>
      </c>
      <c r="K38" s="1112">
        <f t="shared" si="337"/>
        <v>607.38866352381297</v>
      </c>
      <c r="L38" s="1113">
        <f t="shared" si="337"/>
        <v>599.78267746848303</v>
      </c>
      <c r="M38" s="1115">
        <f t="shared" si="337"/>
        <v>723.28843638796002</v>
      </c>
      <c r="N38" s="1116">
        <f t="shared" si="335"/>
        <v>0</v>
      </c>
      <c r="O38" s="1112">
        <f t="shared" si="337"/>
        <v>0</v>
      </c>
      <c r="P38" s="1113">
        <f t="shared" si="337"/>
        <v>0</v>
      </c>
      <c r="Q38" s="1110">
        <f t="shared" si="337"/>
        <v>0.044715652173912997</v>
      </c>
    </row>
    <row r="39">
      <c r="B39" s="608" t="s">
        <v>140</v>
      </c>
      <c r="C39" s="1118" t="s">
        <v>17</v>
      </c>
      <c r="D39" s="1109">
        <f t="shared" ref="D39:D42" si="338">E39+I39+M39+N39+Q39</f>
        <v>756.02792058969305</v>
      </c>
      <c r="E39" s="1110">
        <f t="shared" si="332"/>
        <v>29.442660138731604</v>
      </c>
      <c r="F39" s="351">
        <v>18.595638786461802</v>
      </c>
      <c r="G39" s="352">
        <v>10.847021352269801</v>
      </c>
      <c r="H39" s="353">
        <v>0</v>
      </c>
      <c r="I39" s="1114">
        <f t="shared" si="333"/>
        <v>726.54054479878755</v>
      </c>
      <c r="J39" s="351">
        <v>1.1137887456446001</v>
      </c>
      <c r="K39" s="352">
        <v>229.01572595308099</v>
      </c>
      <c r="L39" s="353">
        <v>496.41103010006202</v>
      </c>
      <c r="M39" s="1175">
        <v>0</v>
      </c>
      <c r="N39" s="1116">
        <f t="shared" si="335"/>
        <v>0</v>
      </c>
      <c r="O39" s="352">
        <v>0</v>
      </c>
      <c r="P39" s="353">
        <v>0</v>
      </c>
      <c r="Q39" s="1176">
        <v>0.044715652173912997</v>
      </c>
    </row>
    <row r="40">
      <c r="B40" s="608" t="s">
        <v>142</v>
      </c>
      <c r="C40" s="1118" t="s">
        <v>591</v>
      </c>
      <c r="D40" s="1109">
        <f t="shared" si="338"/>
        <v>47.870390749217101</v>
      </c>
      <c r="E40" s="1110">
        <f t="shared" si="332"/>
        <v>26.543594859813101</v>
      </c>
      <c r="F40" s="351">
        <v>26.543594859813101</v>
      </c>
      <c r="G40" s="352">
        <v>0</v>
      </c>
      <c r="H40" s="353">
        <v>0</v>
      </c>
      <c r="I40" s="1114">
        <f t="shared" si="333"/>
        <v>21.326795889404</v>
      </c>
      <c r="J40" s="351">
        <v>0</v>
      </c>
      <c r="K40" s="352">
        <v>21.326795889404</v>
      </c>
      <c r="L40" s="353">
        <v>0</v>
      </c>
      <c r="M40" s="1175">
        <v>0</v>
      </c>
      <c r="N40" s="1116">
        <f t="shared" si="335"/>
        <v>0</v>
      </c>
      <c r="O40" s="352">
        <v>0</v>
      </c>
      <c r="P40" s="353">
        <v>0</v>
      </c>
      <c r="Q40" s="1176">
        <v>0</v>
      </c>
    </row>
    <row r="41">
      <c r="B41" s="608" t="s">
        <v>603</v>
      </c>
      <c r="C41" s="1118" t="s">
        <v>23</v>
      </c>
      <c r="D41" s="1109">
        <f t="shared" si="338"/>
        <v>1763.005649133607</v>
      </c>
      <c r="E41" s="1110">
        <f t="shared" si="332"/>
        <v>445.36289732066399</v>
      </c>
      <c r="F41" s="351">
        <v>0</v>
      </c>
      <c r="G41" s="352">
        <v>0</v>
      </c>
      <c r="H41" s="353">
        <v>445.36289732066399</v>
      </c>
      <c r="I41" s="1114">
        <f t="shared" si="333"/>
        <v>594.35431542498304</v>
      </c>
      <c r="J41" s="351">
        <v>594.35431542498304</v>
      </c>
      <c r="K41" s="352">
        <v>0</v>
      </c>
      <c r="L41" s="353">
        <v>0</v>
      </c>
      <c r="M41" s="1175">
        <v>723.28843638796002</v>
      </c>
      <c r="N41" s="1116">
        <f t="shared" si="335"/>
        <v>0</v>
      </c>
      <c r="O41" s="352">
        <v>0</v>
      </c>
      <c r="P41" s="353">
        <v>0</v>
      </c>
      <c r="Q41" s="1176">
        <v>0</v>
      </c>
    </row>
    <row r="42">
      <c r="B42" s="608" t="s">
        <v>604</v>
      </c>
      <c r="C42" s="1118" t="s">
        <v>593</v>
      </c>
      <c r="D42" s="1109">
        <f t="shared" si="338"/>
        <v>643.90784521343903</v>
      </c>
      <c r="E42" s="1110">
        <f t="shared" si="332"/>
        <v>165.61353914994322</v>
      </c>
      <c r="F42" s="351">
        <v>138.11564702421401</v>
      </c>
      <c r="G42" s="352">
        <v>27.497892125729201</v>
      </c>
      <c r="H42" s="353">
        <v>0</v>
      </c>
      <c r="I42" s="1114">
        <f t="shared" si="333"/>
        <v>478.29430606349587</v>
      </c>
      <c r="J42" s="351">
        <v>17.876517013746898</v>
      </c>
      <c r="K42" s="352">
        <v>357.04614168132798</v>
      </c>
      <c r="L42" s="353">
        <v>103.37164736842099</v>
      </c>
      <c r="M42" s="1175">
        <v>0</v>
      </c>
      <c r="N42" s="1116">
        <f t="shared" si="335"/>
        <v>0</v>
      </c>
      <c r="O42" s="352">
        <v>0</v>
      </c>
      <c r="P42" s="353">
        <v>0</v>
      </c>
      <c r="Q42" s="1176">
        <v>0</v>
      </c>
    </row>
    <row r="43">
      <c r="B43" s="606" t="s">
        <v>298</v>
      </c>
      <c r="C43" s="1128" t="s">
        <v>27</v>
      </c>
      <c r="D43" s="1109">
        <f>E43+I43+M43+N43+Q43</f>
        <v>37.245299189015938</v>
      </c>
      <c r="E43" s="1110">
        <f t="shared" si="332"/>
        <v>16.69474014502531</v>
      </c>
      <c r="F43" s="1111">
        <f>SUM(F44:F45)</f>
        <v>15.805139183749301</v>
      </c>
      <c r="G43" s="1112">
        <f>SUM(G44:G45)</f>
        <v>0.63409914309419402</v>
      </c>
      <c r="H43" s="1113">
        <f>SUM(H44:H45)</f>
        <v>0.255501818181818</v>
      </c>
      <c r="I43" s="1114">
        <f t="shared" si="333"/>
        <v>20.550559043990631</v>
      </c>
      <c r="J43" s="1111">
        <f t="shared" ref="J43:Q43" si="339">SUM(J44:J45)</f>
        <v>4.2129763653530343</v>
      </c>
      <c r="K43" s="1112">
        <f t="shared" si="339"/>
        <v>16.337582678637599</v>
      </c>
      <c r="L43" s="1113">
        <f t="shared" si="339"/>
        <v>0</v>
      </c>
      <c r="M43" s="1115">
        <f t="shared" si="339"/>
        <v>0</v>
      </c>
      <c r="N43" s="1116">
        <f t="shared" si="335"/>
        <v>0</v>
      </c>
      <c r="O43" s="1112">
        <f t="shared" si="339"/>
        <v>0</v>
      </c>
      <c r="P43" s="1113">
        <f t="shared" si="339"/>
        <v>0</v>
      </c>
      <c r="Q43" s="1110">
        <f t="shared" si="339"/>
        <v>0</v>
      </c>
    </row>
    <row r="44">
      <c r="B44" s="608" t="s">
        <v>300</v>
      </c>
      <c r="C44" s="1129" t="s">
        <v>29</v>
      </c>
      <c r="D44" s="1109">
        <f t="shared" ref="D44:D45" si="340">E44+I44+M44+N44+Q44</f>
        <v>33.989506156996242</v>
      </c>
      <c r="E44" s="1110">
        <f t="shared" si="332"/>
        <v>16.69474014502531</v>
      </c>
      <c r="F44" s="351">
        <v>15.805139183749301</v>
      </c>
      <c r="G44" s="352">
        <v>0.63409914309419402</v>
      </c>
      <c r="H44" s="353">
        <v>0.255501818181818</v>
      </c>
      <c r="I44" s="1114">
        <f t="shared" si="333"/>
        <v>17.294766011970932</v>
      </c>
      <c r="J44" s="351">
        <v>0.95718333333333405</v>
      </c>
      <c r="K44" s="352">
        <v>16.337582678637599</v>
      </c>
      <c r="L44" s="353">
        <v>0</v>
      </c>
      <c r="M44" s="1175">
        <v>0</v>
      </c>
      <c r="N44" s="1116">
        <f t="shared" si="335"/>
        <v>0</v>
      </c>
      <c r="O44" s="352">
        <v>0</v>
      </c>
      <c r="P44" s="353">
        <v>0</v>
      </c>
      <c r="Q44" s="1176">
        <v>0</v>
      </c>
    </row>
    <row r="45">
      <c r="B45" s="608" t="s">
        <v>301</v>
      </c>
      <c r="C45" s="1129" t="s">
        <v>31</v>
      </c>
      <c r="D45" s="1109">
        <f t="shared" si="340"/>
        <v>3.2557930320196999</v>
      </c>
      <c r="E45" s="1110">
        <f t="shared" si="332"/>
        <v>0</v>
      </c>
      <c r="F45" s="351">
        <v>0</v>
      </c>
      <c r="G45" s="352">
        <v>0</v>
      </c>
      <c r="H45" s="353">
        <v>0</v>
      </c>
      <c r="I45" s="1114">
        <f t="shared" si="333"/>
        <v>3.2557930320196999</v>
      </c>
      <c r="J45" s="351">
        <v>3.2557930320196999</v>
      </c>
      <c r="K45" s="352">
        <v>0</v>
      </c>
      <c r="L45" s="353">
        <v>0</v>
      </c>
      <c r="M45" s="1175">
        <v>0</v>
      </c>
      <c r="N45" s="1116">
        <f t="shared" si="335"/>
        <v>0</v>
      </c>
      <c r="O45" s="352">
        <v>0</v>
      </c>
      <c r="P45" s="353">
        <v>0</v>
      </c>
      <c r="Q45" s="1176">
        <v>0</v>
      </c>
    </row>
    <row r="46">
      <c r="B46" s="606" t="s">
        <v>303</v>
      </c>
      <c r="C46" s="1128" t="s">
        <v>33</v>
      </c>
      <c r="D46" s="1109">
        <f>E46+I46+M46+N46+Q46</f>
        <v>34.713043156018422</v>
      </c>
      <c r="E46" s="1110">
        <f t="shared" si="332"/>
        <v>1.243245445906433</v>
      </c>
      <c r="F46" s="1111">
        <f>SUM(F47:F48)</f>
        <v>0</v>
      </c>
      <c r="G46" s="1112">
        <f>SUM(G47:G48)</f>
        <v>0.62563333333333304</v>
      </c>
      <c r="H46" s="1113">
        <f>SUM(H47:H48)</f>
        <v>0.6176121125731</v>
      </c>
      <c r="I46" s="1114">
        <f t="shared" si="333"/>
        <v>5.8858309285066133</v>
      </c>
      <c r="J46" s="1111">
        <f t="shared" ref="J46:Q46" si="341">SUM(J47:J48)</f>
        <v>0.60779931034482804</v>
      </c>
      <c r="K46" s="1112">
        <f t="shared" si="341"/>
        <v>5.0106168355530896</v>
      </c>
      <c r="L46" s="1113">
        <f t="shared" si="341"/>
        <v>0.267414782608696</v>
      </c>
      <c r="M46" s="1115">
        <f t="shared" si="341"/>
        <v>0</v>
      </c>
      <c r="N46" s="1116">
        <f t="shared" si="335"/>
        <v>27.045631087160935</v>
      </c>
      <c r="O46" s="1112">
        <f t="shared" si="341"/>
        <v>27.045631087160935</v>
      </c>
      <c r="P46" s="1113">
        <f t="shared" si="341"/>
        <v>0</v>
      </c>
      <c r="Q46" s="1110">
        <f t="shared" si="341"/>
        <v>0.53833569444444396</v>
      </c>
    </row>
    <row r="47">
      <c r="B47" s="608" t="s">
        <v>304</v>
      </c>
      <c r="C47" s="1129" t="s">
        <v>595</v>
      </c>
      <c r="D47" s="1109">
        <f t="shared" ref="D47:D48" si="342">E47+I47+M47+N47+Q47</f>
        <v>26.764296503827602</v>
      </c>
      <c r="E47" s="1110">
        <f t="shared" si="332"/>
        <v>0</v>
      </c>
      <c r="F47" s="351">
        <v>0</v>
      </c>
      <c r="G47" s="352">
        <v>0</v>
      </c>
      <c r="H47" s="353">
        <v>0</v>
      </c>
      <c r="I47" s="1114">
        <f t="shared" si="333"/>
        <v>0</v>
      </c>
      <c r="J47" s="351">
        <v>0</v>
      </c>
      <c r="K47" s="352">
        <v>0</v>
      </c>
      <c r="L47" s="353">
        <v>0</v>
      </c>
      <c r="M47" s="1175">
        <v>0</v>
      </c>
      <c r="N47" s="1116">
        <f t="shared" si="335"/>
        <v>26.764296503827602</v>
      </c>
      <c r="O47" s="645">
        <v>26.764296503827602</v>
      </c>
      <c r="P47" s="648">
        <v>0</v>
      </c>
      <c r="Q47" s="1176">
        <v>0</v>
      </c>
    </row>
    <row r="48">
      <c r="B48" s="608" t="s">
        <v>304</v>
      </c>
      <c r="C48" s="1177" t="s">
        <v>597</v>
      </c>
      <c r="D48" s="1109">
        <f t="shared" si="342"/>
        <v>7.948746652190823</v>
      </c>
      <c r="E48" s="1110">
        <f t="shared" si="332"/>
        <v>1.243245445906433</v>
      </c>
      <c r="F48" s="351">
        <v>0</v>
      </c>
      <c r="G48" s="352">
        <v>0.62563333333333304</v>
      </c>
      <c r="H48" s="353">
        <v>0.6176121125731</v>
      </c>
      <c r="I48" s="1114">
        <f t="shared" si="333"/>
        <v>5.8858309285066133</v>
      </c>
      <c r="J48" s="351">
        <v>0.60779931034482804</v>
      </c>
      <c r="K48" s="352">
        <v>5.0106168355530896</v>
      </c>
      <c r="L48" s="353">
        <v>0.267414782608696</v>
      </c>
      <c r="M48" s="1175">
        <v>0</v>
      </c>
      <c r="N48" s="1116">
        <f t="shared" si="335"/>
        <v>0.281334583333333</v>
      </c>
      <c r="O48" s="645">
        <v>0.281334583333333</v>
      </c>
      <c r="P48" s="648">
        <v>0</v>
      </c>
      <c r="Q48" s="1176">
        <v>0.53833569444444396</v>
      </c>
    </row>
    <row r="49">
      <c r="B49" s="606" t="s">
        <v>308</v>
      </c>
      <c r="C49" s="1141" t="s">
        <v>39</v>
      </c>
      <c r="D49" s="1109">
        <f>E49+I49+M49+N49+Q49</f>
        <v>70.831824589494005</v>
      </c>
      <c r="E49" s="1142">
        <f t="shared" si="332"/>
        <v>0</v>
      </c>
      <c r="F49" s="1143">
        <f>SUM(F50:F51)</f>
        <v>0</v>
      </c>
      <c r="G49" s="1144">
        <f>SUM(G50:G51)</f>
        <v>0</v>
      </c>
      <c r="H49" s="1145">
        <f>SUM(H50:H51)</f>
        <v>0</v>
      </c>
      <c r="I49" s="1146">
        <f t="shared" si="333"/>
        <v>28.215157922827299</v>
      </c>
      <c r="J49" s="1143">
        <f t="shared" ref="J49:Q49" si="343">SUM(J50:J51)</f>
        <v>0</v>
      </c>
      <c r="K49" s="1144">
        <f t="shared" si="343"/>
        <v>0</v>
      </c>
      <c r="L49" s="1145">
        <f t="shared" si="343"/>
        <v>28.215157922827299</v>
      </c>
      <c r="M49" s="1147">
        <f t="shared" si="343"/>
        <v>0</v>
      </c>
      <c r="N49" s="1148">
        <f t="shared" si="335"/>
        <v>0</v>
      </c>
      <c r="O49" s="1144">
        <f t="shared" si="343"/>
        <v>0</v>
      </c>
      <c r="P49" s="1145">
        <f t="shared" si="343"/>
        <v>0</v>
      </c>
      <c r="Q49" s="1142">
        <f t="shared" si="343"/>
        <v>42.616666666666703</v>
      </c>
    </row>
    <row r="50">
      <c r="B50" s="624" t="s">
        <v>310</v>
      </c>
      <c r="C50" s="1150" t="s">
        <v>41</v>
      </c>
      <c r="D50" s="1109">
        <f t="shared" ref="D50:D51" si="344">E50+I50+M50+N50+Q50</f>
        <v>0</v>
      </c>
      <c r="E50" s="1110">
        <f t="shared" si="332"/>
        <v>0</v>
      </c>
      <c r="F50" s="351">
        <v>0</v>
      </c>
      <c r="G50" s="352">
        <v>0</v>
      </c>
      <c r="H50" s="353">
        <v>0</v>
      </c>
      <c r="I50" s="1146">
        <f t="shared" si="333"/>
        <v>0</v>
      </c>
      <c r="J50" s="351">
        <v>0</v>
      </c>
      <c r="K50" s="352">
        <v>0</v>
      </c>
      <c r="L50" s="353">
        <v>0</v>
      </c>
      <c r="M50" s="1175">
        <v>0</v>
      </c>
      <c r="N50" s="1116">
        <f t="shared" si="335"/>
        <v>0</v>
      </c>
      <c r="O50" s="652">
        <v>0</v>
      </c>
      <c r="P50" s="655">
        <v>0</v>
      </c>
      <c r="Q50" s="1176">
        <v>0</v>
      </c>
    </row>
    <row r="51">
      <c r="B51" s="624" t="s">
        <v>312</v>
      </c>
      <c r="C51" s="1159" t="s">
        <v>43</v>
      </c>
      <c r="D51" s="1109">
        <f t="shared" si="344"/>
        <v>70.831824589494005</v>
      </c>
      <c r="E51" s="1110">
        <f t="shared" si="332"/>
        <v>0</v>
      </c>
      <c r="F51" s="351">
        <v>0</v>
      </c>
      <c r="G51" s="352">
        <v>0</v>
      </c>
      <c r="H51" s="353">
        <v>0</v>
      </c>
      <c r="I51" s="1146">
        <f t="shared" si="333"/>
        <v>28.215157922827299</v>
      </c>
      <c r="J51" s="351">
        <v>0</v>
      </c>
      <c r="K51" s="352">
        <v>0</v>
      </c>
      <c r="L51" s="353">
        <v>28.215157922827299</v>
      </c>
      <c r="M51" s="1175">
        <v>0</v>
      </c>
      <c r="N51" s="1116">
        <f t="shared" si="335"/>
        <v>0</v>
      </c>
      <c r="O51" s="657">
        <v>0</v>
      </c>
      <c r="P51" s="660">
        <v>0</v>
      </c>
      <c r="Q51" s="1176">
        <v>42.616666666666703</v>
      </c>
    </row>
    <row r="52">
      <c r="B52" s="630" t="s">
        <v>314</v>
      </c>
      <c r="C52" s="1165" t="s">
        <v>598</v>
      </c>
      <c r="D52" s="1109">
        <f>E52+I52+M52+N52+Q52</f>
        <v>0</v>
      </c>
      <c r="E52" s="1142">
        <f t="shared" si="332"/>
        <v>0</v>
      </c>
      <c r="F52" s="1143">
        <f>SUM(F53:F55)</f>
        <v>0</v>
      </c>
      <c r="G52" s="1144">
        <f>SUM(G53:G55)</f>
        <v>0</v>
      </c>
      <c r="H52" s="1145">
        <f>SUM(H53:H55)</f>
        <v>0</v>
      </c>
      <c r="I52" s="1146">
        <f t="shared" si="333"/>
        <v>0</v>
      </c>
      <c r="J52" s="1143">
        <f t="shared" ref="J52:Q52" si="345">SUM(J53:J55)</f>
        <v>0</v>
      </c>
      <c r="K52" s="1144">
        <f t="shared" si="345"/>
        <v>0</v>
      </c>
      <c r="L52" s="1145">
        <f t="shared" si="345"/>
        <v>0</v>
      </c>
      <c r="M52" s="1147">
        <f t="shared" si="345"/>
        <v>0</v>
      </c>
      <c r="N52" s="1148">
        <f t="shared" si="335"/>
        <v>0</v>
      </c>
      <c r="O52" s="1144">
        <f t="shared" si="345"/>
        <v>0</v>
      </c>
      <c r="P52" s="1145">
        <f t="shared" si="345"/>
        <v>0</v>
      </c>
      <c r="Q52" s="1142">
        <f t="shared" si="345"/>
        <v>0</v>
      </c>
    </row>
    <row r="53">
      <c r="B53" s="632" t="s">
        <v>316</v>
      </c>
      <c r="C53" s="1166" t="s">
        <v>599</v>
      </c>
      <c r="D53" s="1109">
        <f t="shared" ref="D53:D55" si="346">E53+I53+M53+N53+Q53</f>
        <v>0</v>
      </c>
      <c r="E53" s="1110">
        <f t="shared" si="332"/>
        <v>0</v>
      </c>
      <c r="F53" s="351">
        <v>0</v>
      </c>
      <c r="G53" s="352">
        <v>0</v>
      </c>
      <c r="H53" s="353">
        <v>0</v>
      </c>
      <c r="I53" s="1146">
        <f t="shared" si="333"/>
        <v>0</v>
      </c>
      <c r="J53" s="351">
        <v>0</v>
      </c>
      <c r="K53" s="352">
        <v>0</v>
      </c>
      <c r="L53" s="353">
        <v>0</v>
      </c>
      <c r="M53" s="1175">
        <v>0</v>
      </c>
      <c r="N53" s="1116">
        <f t="shared" si="335"/>
        <v>0</v>
      </c>
      <c r="O53" s="657">
        <v>0</v>
      </c>
      <c r="P53" s="660">
        <v>0</v>
      </c>
      <c r="Q53" s="1176">
        <v>0</v>
      </c>
    </row>
    <row r="54">
      <c r="B54" s="632" t="s">
        <v>605</v>
      </c>
      <c r="C54" s="1166" t="s">
        <v>599</v>
      </c>
      <c r="D54" s="1109">
        <f t="shared" si="346"/>
        <v>0</v>
      </c>
      <c r="E54" s="1110">
        <f t="shared" si="332"/>
        <v>0</v>
      </c>
      <c r="F54" s="351">
        <v>0</v>
      </c>
      <c r="G54" s="352">
        <v>0</v>
      </c>
      <c r="H54" s="353">
        <v>0</v>
      </c>
      <c r="I54" s="1146">
        <f t="shared" si="333"/>
        <v>0</v>
      </c>
      <c r="J54" s="351">
        <v>0</v>
      </c>
      <c r="K54" s="352">
        <v>0</v>
      </c>
      <c r="L54" s="353">
        <v>0</v>
      </c>
      <c r="M54" s="1175">
        <v>0</v>
      </c>
      <c r="N54" s="1116">
        <f t="shared" si="335"/>
        <v>0</v>
      </c>
      <c r="O54" s="657">
        <v>0</v>
      </c>
      <c r="P54" s="660">
        <v>0</v>
      </c>
      <c r="Q54" s="1176">
        <v>0</v>
      </c>
    </row>
    <row r="55" thickBot="1">
      <c r="B55" s="634" t="s">
        <v>606</v>
      </c>
      <c r="C55" s="1166" t="s">
        <v>599</v>
      </c>
      <c r="D55" s="1109">
        <f t="shared" si="346"/>
        <v>0</v>
      </c>
      <c r="E55" s="1178">
        <f t="shared" si="332"/>
        <v>0</v>
      </c>
      <c r="F55" s="1179">
        <v>0</v>
      </c>
      <c r="G55" s="1180">
        <v>0</v>
      </c>
      <c r="H55" s="1181">
        <v>0</v>
      </c>
      <c r="I55" s="1146">
        <f t="shared" si="333"/>
        <v>0</v>
      </c>
      <c r="J55" s="1179">
        <v>0</v>
      </c>
      <c r="K55" s="1180">
        <v>0</v>
      </c>
      <c r="L55" s="1181">
        <v>0</v>
      </c>
      <c r="M55" s="1182">
        <v>0</v>
      </c>
      <c r="N55" s="1183">
        <f t="shared" si="335"/>
        <v>0</v>
      </c>
      <c r="O55" s="662">
        <v>0</v>
      </c>
      <c r="P55" s="665">
        <v>0</v>
      </c>
      <c r="Q55" s="1184">
        <v>0</v>
      </c>
    </row>
    <row r="56" thickTop="1" thickBot="1">
      <c r="B56" s="599" t="s">
        <v>59</v>
      </c>
      <c r="C56" s="599" t="s">
        <v>607</v>
      </c>
      <c r="D56" s="1185">
        <f t="shared" ref="D56" si="347">D57+D61+D66+D69+D72+D75</f>
        <v>203.78140911026611</v>
      </c>
      <c r="E56" s="604">
        <f t="shared" ref="E56:Q56" si="348">E57+E61+E66+E69+E72+E75</f>
        <v>72.59378523531349</v>
      </c>
      <c r="F56" s="601">
        <f t="shared" si="348"/>
        <v>7.8154753421895062</v>
      </c>
      <c r="G56" s="602">
        <f t="shared" si="348"/>
        <v>9.2477582011515373</v>
      </c>
      <c r="H56" s="605">
        <f t="shared" si="348"/>
        <v>55.530551691972448</v>
      </c>
      <c r="I56" s="600">
        <f t="shared" si="348"/>
        <v>123.64866148201708</v>
      </c>
      <c r="J56" s="601">
        <f t="shared" si="348"/>
        <v>80.887897987324038</v>
      </c>
      <c r="K56" s="602">
        <f t="shared" si="348"/>
        <v>32.646039406715936</v>
      </c>
      <c r="L56" s="605">
        <f t="shared" si="348"/>
        <v>10.114724087977113</v>
      </c>
      <c r="M56" s="1186">
        <f t="shared" si="348"/>
        <v>6.0132112348266578</v>
      </c>
      <c r="N56" s="1106">
        <f t="shared" si="348"/>
        <v>0.48686067081159984</v>
      </c>
      <c r="O56" s="602">
        <f t="shared" si="348"/>
        <v>0.48686067081159984</v>
      </c>
      <c r="P56" s="605">
        <f t="shared" si="348"/>
        <v>0</v>
      </c>
      <c r="Q56" s="604">
        <f t="shared" si="348"/>
        <v>1.0388904872972353</v>
      </c>
      <c r="R56" s="667"/>
    </row>
    <row r="57" thickTop="1">
      <c r="B57" s="606" t="s">
        <v>147</v>
      </c>
      <c r="C57" s="607" t="s">
        <v>8</v>
      </c>
      <c r="D57" s="1187">
        <f>SUM(D58:D60)</f>
        <v>0</v>
      </c>
      <c r="E57" s="179">
        <f t="shared" ref="E57:E78" si="349">SUM(F57:H57)</f>
        <v>0</v>
      </c>
      <c r="F57" s="176">
        <f>SUM(F58:F60)</f>
        <v>0</v>
      </c>
      <c r="G57" s="177">
        <f>SUM(G58:G60)</f>
        <v>0</v>
      </c>
      <c r="H57" s="178">
        <f>SUM(H58:H60)</f>
        <v>0</v>
      </c>
      <c r="I57" s="175">
        <f t="shared" ref="I57:I78" si="350">SUM(J57:L57)</f>
        <v>0</v>
      </c>
      <c r="J57" s="176">
        <f t="shared" ref="J57:Q57" si="351">SUM(J58:J60)</f>
        <v>0</v>
      </c>
      <c r="K57" s="177">
        <f t="shared" si="351"/>
        <v>0</v>
      </c>
      <c r="L57" s="178">
        <f t="shared" si="351"/>
        <v>0</v>
      </c>
      <c r="M57" s="1188">
        <f t="shared" si="351"/>
        <v>0</v>
      </c>
      <c r="N57" s="1116">
        <f t="shared" ref="N57:N78" si="352">SUM(O57:P57)</f>
        <v>0</v>
      </c>
      <c r="O57" s="177">
        <f t="shared" si="351"/>
        <v>0</v>
      </c>
      <c r="P57" s="178">
        <f t="shared" si="351"/>
        <v>0</v>
      </c>
      <c r="Q57" s="179">
        <f t="shared" si="351"/>
        <v>0</v>
      </c>
    </row>
    <row r="58">
      <c r="B58" s="608" t="s">
        <v>406</v>
      </c>
      <c r="C58" s="609" t="s">
        <v>10</v>
      </c>
      <c r="D58" s="1189">
        <v>0</v>
      </c>
      <c r="E58" s="669">
        <f t="shared" si="349"/>
        <v>0</v>
      </c>
      <c r="F58" s="402">
        <f t="shared" ref="F58:H60" si="353">IFERROR($D58*F80/100, 0)</f>
        <v>0</v>
      </c>
      <c r="G58" s="403">
        <f t="shared" si="353"/>
        <v>0</v>
      </c>
      <c r="H58" s="404">
        <f t="shared" si="353"/>
        <v>0</v>
      </c>
      <c r="I58" s="350">
        <f t="shared" si="350"/>
        <v>0</v>
      </c>
      <c r="J58" s="402">
        <f t="shared" ref="J58:Q60" si="354">IFERROR($D58*J80/100, 0)</f>
        <v>0</v>
      </c>
      <c r="K58" s="403">
        <f t="shared" si="354"/>
        <v>0</v>
      </c>
      <c r="L58" s="404">
        <f t="shared" si="354"/>
        <v>0</v>
      </c>
      <c r="M58" s="1190">
        <f t="shared" si="354"/>
        <v>0</v>
      </c>
      <c r="N58" s="1191">
        <f t="shared" si="352"/>
        <v>0</v>
      </c>
      <c r="O58" s="403">
        <f t="shared" si="354"/>
        <v>0</v>
      </c>
      <c r="P58" s="404">
        <f t="shared" si="354"/>
        <v>0</v>
      </c>
      <c r="Q58" s="669">
        <f t="shared" si="354"/>
        <v>0</v>
      </c>
    </row>
    <row r="59">
      <c r="B59" s="608" t="s">
        <v>407</v>
      </c>
      <c r="C59" s="609" t="s">
        <v>11</v>
      </c>
      <c r="D59" s="1189">
        <v>0</v>
      </c>
      <c r="E59" s="669">
        <f t="shared" si="349"/>
        <v>0</v>
      </c>
      <c r="F59" s="402">
        <f t="shared" si="353"/>
        <v>0</v>
      </c>
      <c r="G59" s="403">
        <f t="shared" si="353"/>
        <v>0</v>
      </c>
      <c r="H59" s="404">
        <f t="shared" si="353"/>
        <v>0</v>
      </c>
      <c r="I59" s="350">
        <f t="shared" si="350"/>
        <v>0</v>
      </c>
      <c r="J59" s="402">
        <f t="shared" si="354"/>
        <v>0</v>
      </c>
      <c r="K59" s="403">
        <f t="shared" si="354"/>
        <v>0</v>
      </c>
      <c r="L59" s="404">
        <f t="shared" si="354"/>
        <v>0</v>
      </c>
      <c r="M59" s="1190">
        <f t="shared" si="354"/>
        <v>0</v>
      </c>
      <c r="N59" s="1191">
        <f t="shared" si="352"/>
        <v>0</v>
      </c>
      <c r="O59" s="403">
        <f t="shared" si="354"/>
        <v>0</v>
      </c>
      <c r="P59" s="404">
        <f t="shared" si="354"/>
        <v>0</v>
      </c>
      <c r="Q59" s="669">
        <f t="shared" si="354"/>
        <v>0</v>
      </c>
    </row>
    <row r="60">
      <c r="B60" s="608" t="s">
        <v>608</v>
      </c>
      <c r="C60" s="609" t="s">
        <v>13</v>
      </c>
      <c r="D60" s="1189">
        <v>0</v>
      </c>
      <c r="E60" s="669">
        <f t="shared" si="349"/>
        <v>0</v>
      </c>
      <c r="F60" s="402">
        <f t="shared" si="353"/>
        <v>0</v>
      </c>
      <c r="G60" s="403">
        <f t="shared" si="353"/>
        <v>0</v>
      </c>
      <c r="H60" s="404">
        <f t="shared" si="353"/>
        <v>0</v>
      </c>
      <c r="I60" s="350">
        <f t="shared" si="350"/>
        <v>0</v>
      </c>
      <c r="J60" s="402">
        <f t="shared" si="354"/>
        <v>0</v>
      </c>
      <c r="K60" s="403">
        <f t="shared" si="354"/>
        <v>0</v>
      </c>
      <c r="L60" s="404">
        <f t="shared" si="354"/>
        <v>0</v>
      </c>
      <c r="M60" s="1190">
        <f t="shared" si="354"/>
        <v>0</v>
      </c>
      <c r="N60" s="1191">
        <f t="shared" si="352"/>
        <v>0</v>
      </c>
      <c r="O60" s="403">
        <f t="shared" si="354"/>
        <v>0</v>
      </c>
      <c r="P60" s="404">
        <f t="shared" si="354"/>
        <v>0</v>
      </c>
      <c r="Q60" s="669">
        <f t="shared" si="354"/>
        <v>0</v>
      </c>
    </row>
    <row r="61">
      <c r="B61" s="606" t="s">
        <v>149</v>
      </c>
      <c r="C61" s="610" t="s">
        <v>15</v>
      </c>
      <c r="D61" s="1187">
        <f>SUM(D62:D65)</f>
        <v>135.85933359307265</v>
      </c>
      <c r="E61" s="179">
        <f t="shared" si="349"/>
        <v>48.397659669394606</v>
      </c>
      <c r="F61" s="176">
        <f>SUM(F62:F65)</f>
        <v>5.2105109898833559</v>
      </c>
      <c r="G61" s="177">
        <f>SUM(G62:G65)</f>
        <v>6.1654017995257133</v>
      </c>
      <c r="H61" s="178">
        <f>SUM(H62:H65)</f>
        <v>37.021746879985535</v>
      </c>
      <c r="I61" s="175">
        <f t="shared" si="350"/>
        <v>82.435511767083867</v>
      </c>
      <c r="J61" s="176">
        <f t="shared" ref="J61:Q61" si="355">SUM(J62:J65)</f>
        <v>53.927274152648224</v>
      </c>
      <c r="K61" s="177">
        <f t="shared" si="355"/>
        <v>21.76483702617687</v>
      </c>
      <c r="L61" s="178">
        <f t="shared" si="355"/>
        <v>6.7434005882587735</v>
      </c>
      <c r="M61" s="1188">
        <f t="shared" si="355"/>
        <v>4.0089568262621791</v>
      </c>
      <c r="N61" s="1116">
        <f t="shared" si="352"/>
        <v>0.32458587158630087</v>
      </c>
      <c r="O61" s="177">
        <f t="shared" si="355"/>
        <v>0.32458587158630087</v>
      </c>
      <c r="P61" s="178">
        <f t="shared" si="355"/>
        <v>0</v>
      </c>
      <c r="Q61" s="179">
        <f t="shared" si="355"/>
        <v>0.69261945874568209</v>
      </c>
    </row>
    <row r="62">
      <c r="B62" s="608" t="s">
        <v>151</v>
      </c>
      <c r="C62" s="609" t="s">
        <v>17</v>
      </c>
      <c r="D62" s="1189">
        <v>132.83961923076899</v>
      </c>
      <c r="E62" s="669">
        <f t="shared" si="349"/>
        <v>47.321935947362398</v>
      </c>
      <c r="F62" s="402">
        <f t="shared" ref="F62:H65" si="356">IFERROR($D62*F83/100, 0)</f>
        <v>5.0946981527747974</v>
      </c>
      <c r="G62" s="403">
        <f t="shared" si="356"/>
        <v>6.0283648225951127</v>
      </c>
      <c r="H62" s="404">
        <f t="shared" si="356"/>
        <v>36.198872971992486</v>
      </c>
      <c r="I62" s="350">
        <f t="shared" si="350"/>
        <v>80.603236484529347</v>
      </c>
      <c r="J62" s="402">
        <f t="shared" ref="J62:Q65" si="357">IFERROR($D62*J83/100, 0)</f>
        <v>52.728644953079247</v>
      </c>
      <c r="K62" s="403">
        <f t="shared" si="357"/>
        <v>21.281074967119515</v>
      </c>
      <c r="L62" s="404">
        <f t="shared" si="357"/>
        <v>6.5935165643305833</v>
      </c>
      <c r="M62" s="1190">
        <f t="shared" si="357"/>
        <v>3.9198506589790467</v>
      </c>
      <c r="N62" s="1191">
        <f t="shared" si="352"/>
        <v>0.31737137559027467</v>
      </c>
      <c r="O62" s="403">
        <f t="shared" si="357"/>
        <v>0.31737137559027467</v>
      </c>
      <c r="P62" s="404">
        <f t="shared" si="357"/>
        <v>0</v>
      </c>
      <c r="Q62" s="669">
        <f t="shared" si="357"/>
        <v>0.67722476430790535</v>
      </c>
    </row>
    <row r="63">
      <c r="B63" s="608" t="s">
        <v>153</v>
      </c>
      <c r="C63" s="609" t="s">
        <v>591</v>
      </c>
      <c r="D63" s="1189">
        <v>0</v>
      </c>
      <c r="E63" s="669">
        <f t="shared" si="349"/>
        <v>0</v>
      </c>
      <c r="F63" s="402">
        <f t="shared" si="356"/>
        <v>0</v>
      </c>
      <c r="G63" s="403">
        <f t="shared" si="356"/>
        <v>0</v>
      </c>
      <c r="H63" s="404">
        <f t="shared" si="356"/>
        <v>0</v>
      </c>
      <c r="I63" s="350">
        <f t="shared" si="350"/>
        <v>0</v>
      </c>
      <c r="J63" s="402">
        <f t="shared" si="357"/>
        <v>0</v>
      </c>
      <c r="K63" s="403">
        <f t="shared" si="357"/>
        <v>0</v>
      </c>
      <c r="L63" s="404">
        <f t="shared" si="357"/>
        <v>0</v>
      </c>
      <c r="M63" s="1190">
        <f t="shared" si="357"/>
        <v>0</v>
      </c>
      <c r="N63" s="1191">
        <f t="shared" si="352"/>
        <v>0</v>
      </c>
      <c r="O63" s="403">
        <f t="shared" si="357"/>
        <v>0</v>
      </c>
      <c r="P63" s="404">
        <f t="shared" si="357"/>
        <v>0</v>
      </c>
      <c r="Q63" s="669">
        <f t="shared" si="357"/>
        <v>0</v>
      </c>
    </row>
    <row r="64">
      <c r="B64" s="608" t="s">
        <v>155</v>
      </c>
      <c r="C64" s="609" t="s">
        <v>23</v>
      </c>
      <c r="D64" s="1189">
        <v>0</v>
      </c>
      <c r="E64" s="669">
        <f t="shared" si="349"/>
        <v>0</v>
      </c>
      <c r="F64" s="402">
        <f t="shared" si="356"/>
        <v>0</v>
      </c>
      <c r="G64" s="403">
        <f t="shared" si="356"/>
        <v>0</v>
      </c>
      <c r="H64" s="404">
        <f t="shared" si="356"/>
        <v>0</v>
      </c>
      <c r="I64" s="350">
        <f t="shared" si="350"/>
        <v>0</v>
      </c>
      <c r="J64" s="402">
        <f t="shared" si="357"/>
        <v>0</v>
      </c>
      <c r="K64" s="403">
        <f t="shared" si="357"/>
        <v>0</v>
      </c>
      <c r="L64" s="404">
        <f t="shared" si="357"/>
        <v>0</v>
      </c>
      <c r="M64" s="1190">
        <f t="shared" si="357"/>
        <v>0</v>
      </c>
      <c r="N64" s="1191">
        <f t="shared" si="352"/>
        <v>0</v>
      </c>
      <c r="O64" s="403">
        <f t="shared" si="357"/>
        <v>0</v>
      </c>
      <c r="P64" s="404">
        <f t="shared" si="357"/>
        <v>0</v>
      </c>
      <c r="Q64" s="669">
        <f t="shared" si="357"/>
        <v>0</v>
      </c>
    </row>
    <row r="65">
      <c r="B65" s="608" t="s">
        <v>609</v>
      </c>
      <c r="C65" s="609" t="s">
        <v>593</v>
      </c>
      <c r="D65" s="1189">
        <v>3.0197143623036702</v>
      </c>
      <c r="E65" s="669">
        <f t="shared" si="349"/>
        <v>1.0757237220322113</v>
      </c>
      <c r="F65" s="402">
        <f t="shared" si="356"/>
        <v>0.11581283710855889</v>
      </c>
      <c r="G65" s="403">
        <f t="shared" si="356"/>
        <v>0.13703697693060077</v>
      </c>
      <c r="H65" s="404">
        <f t="shared" si="356"/>
        <v>0.82287390799305182</v>
      </c>
      <c r="I65" s="350">
        <f t="shared" si="350"/>
        <v>1.8322752825545225</v>
      </c>
      <c r="J65" s="402">
        <f t="shared" si="357"/>
        <v>1.1986291995689771</v>
      </c>
      <c r="K65" s="403">
        <f t="shared" si="357"/>
        <v>0.4837620590573557</v>
      </c>
      <c r="L65" s="404">
        <f t="shared" si="357"/>
        <v>0.14988402392818989</v>
      </c>
      <c r="M65" s="1190">
        <f t="shared" si="357"/>
        <v>0.089106167283132559</v>
      </c>
      <c r="N65" s="1191">
        <f t="shared" si="352"/>
        <v>0.0072144959960261778</v>
      </c>
      <c r="O65" s="403">
        <f t="shared" si="357"/>
        <v>0.0072144959960261778</v>
      </c>
      <c r="P65" s="404">
        <f t="shared" si="357"/>
        <v>0</v>
      </c>
      <c r="Q65" s="669">
        <f t="shared" si="357"/>
        <v>0.015394694437776741</v>
      </c>
    </row>
    <row r="66">
      <c r="B66" s="606" t="s">
        <v>157</v>
      </c>
      <c r="C66" s="612" t="s">
        <v>27</v>
      </c>
      <c r="D66" s="1187">
        <f>D67+D68</f>
        <v>4.6988948385795002</v>
      </c>
      <c r="E66" s="179">
        <f t="shared" si="349"/>
        <v>1.6739042302459908</v>
      </c>
      <c r="F66" s="176">
        <f>F67+F68</f>
        <v>0.18021318483762286</v>
      </c>
      <c r="G66" s="177">
        <f>G67+G68</f>
        <v>0.21323948769197645</v>
      </c>
      <c r="H66" s="178">
        <f>H67+H68</f>
        <v>1.2804515577163915</v>
      </c>
      <c r="I66" s="175">
        <f t="shared" si="350"/>
        <v>2.8511533989870896</v>
      </c>
      <c r="J66" s="176">
        <f t="shared" ref="J66:Q66" si="358">J67+J68</f>
        <v>1.8651540786555203</v>
      </c>
      <c r="K66" s="177">
        <f t="shared" si="358"/>
        <v>0.75276889456228857</v>
      </c>
      <c r="L66" s="178">
        <f t="shared" si="358"/>
        <v>0.23323042576928096</v>
      </c>
      <c r="M66" s="1188">
        <f t="shared" si="358"/>
        <v>0.13865566715816663</v>
      </c>
      <c r="N66" s="1116">
        <f t="shared" si="352"/>
        <v>0.011226279684552094</v>
      </c>
      <c r="O66" s="177">
        <f t="shared" si="358"/>
        <v>0.011226279684552094</v>
      </c>
      <c r="P66" s="178">
        <f t="shared" si="358"/>
        <v>0</v>
      </c>
      <c r="Q66" s="179">
        <f t="shared" si="358"/>
        <v>0.023955262503700069</v>
      </c>
    </row>
    <row r="67">
      <c r="B67" s="608" t="s">
        <v>408</v>
      </c>
      <c r="C67" s="613" t="s">
        <v>29</v>
      </c>
      <c r="D67" s="1189">
        <v>4.6988948385795002</v>
      </c>
      <c r="E67" s="669">
        <f t="shared" si="349"/>
        <v>1.6739042302459908</v>
      </c>
      <c r="F67" s="402">
        <f t="shared" ref="F67:H68" si="359">IFERROR($D67*F87/100, 0)</f>
        <v>0.18021318483762286</v>
      </c>
      <c r="G67" s="403">
        <f t="shared" si="359"/>
        <v>0.21323948769197645</v>
      </c>
      <c r="H67" s="404">
        <f t="shared" si="359"/>
        <v>1.2804515577163915</v>
      </c>
      <c r="I67" s="350">
        <f t="shared" si="350"/>
        <v>2.8511533989870896</v>
      </c>
      <c r="J67" s="402">
        <f t="shared" ref="J67:Q68" si="360">IFERROR($D67*J87/100, 0)</f>
        <v>1.8651540786555203</v>
      </c>
      <c r="K67" s="403">
        <f t="shared" si="360"/>
        <v>0.75276889456228857</v>
      </c>
      <c r="L67" s="404">
        <f t="shared" si="360"/>
        <v>0.23323042576928096</v>
      </c>
      <c r="M67" s="1190">
        <f t="shared" si="360"/>
        <v>0.13865566715816663</v>
      </c>
      <c r="N67" s="1191">
        <f t="shared" si="352"/>
        <v>0.011226279684552094</v>
      </c>
      <c r="O67" s="403">
        <f t="shared" si="360"/>
        <v>0.011226279684552094</v>
      </c>
      <c r="P67" s="404">
        <f t="shared" si="360"/>
        <v>0</v>
      </c>
      <c r="Q67" s="669">
        <f t="shared" si="360"/>
        <v>0.023955262503700069</v>
      </c>
    </row>
    <row r="68">
      <c r="B68" s="608" t="s">
        <v>610</v>
      </c>
      <c r="C68" s="613" t="s">
        <v>31</v>
      </c>
      <c r="D68" s="1189">
        <v>0</v>
      </c>
      <c r="E68" s="669">
        <f t="shared" si="349"/>
        <v>0</v>
      </c>
      <c r="F68" s="402">
        <f t="shared" si="359"/>
        <v>0</v>
      </c>
      <c r="G68" s="403">
        <f t="shared" si="359"/>
        <v>0</v>
      </c>
      <c r="H68" s="404">
        <f t="shared" si="359"/>
        <v>0</v>
      </c>
      <c r="I68" s="350">
        <f t="shared" si="350"/>
        <v>0</v>
      </c>
      <c r="J68" s="402">
        <f t="shared" si="360"/>
        <v>0</v>
      </c>
      <c r="K68" s="403">
        <f t="shared" si="360"/>
        <v>0</v>
      </c>
      <c r="L68" s="404">
        <f t="shared" si="360"/>
        <v>0</v>
      </c>
      <c r="M68" s="1190">
        <f t="shared" si="360"/>
        <v>0</v>
      </c>
      <c r="N68" s="1191">
        <f t="shared" si="352"/>
        <v>0</v>
      </c>
      <c r="O68" s="403">
        <f t="shared" si="360"/>
        <v>0</v>
      </c>
      <c r="P68" s="404">
        <f t="shared" si="360"/>
        <v>0</v>
      </c>
      <c r="Q68" s="669">
        <f t="shared" si="360"/>
        <v>0</v>
      </c>
    </row>
    <row r="69">
      <c r="B69" s="606" t="s">
        <v>409</v>
      </c>
      <c r="C69" s="612" t="s">
        <v>33</v>
      </c>
      <c r="D69" s="1187">
        <f>D70+D71</f>
        <v>0.67245345481554297</v>
      </c>
      <c r="E69" s="179">
        <f t="shared" si="349"/>
        <v>0.23955051588248566</v>
      </c>
      <c r="F69" s="176">
        <f>F70+F71</f>
        <v>0.0257901023347878</v>
      </c>
      <c r="G69" s="177">
        <f>G70+G71</f>
        <v>0.030516458683913564</v>
      </c>
      <c r="H69" s="178">
        <f>H70+H71</f>
        <v>0.18324395486378431</v>
      </c>
      <c r="I69" s="175">
        <f t="shared" si="350"/>
        <v>0.4080252951431334</v>
      </c>
      <c r="J69" s="176">
        <f t="shared" ref="J69:Q69" si="361">J70+J71</f>
        <v>0.26692006249162314</v>
      </c>
      <c r="K69" s="177">
        <f t="shared" si="361"/>
        <v>0.1077278937315217</v>
      </c>
      <c r="L69" s="178">
        <f t="shared" si="361"/>
        <v>0.033377338919988585</v>
      </c>
      <c r="M69" s="1188">
        <f t="shared" si="361"/>
        <v>0.019842853609903292</v>
      </c>
      <c r="N69" s="1116">
        <f t="shared" si="352"/>
        <v>0.001606580018906051</v>
      </c>
      <c r="O69" s="177">
        <f t="shared" si="361"/>
        <v>0.001606580018906051</v>
      </c>
      <c r="P69" s="178">
        <f t="shared" si="361"/>
        <v>0</v>
      </c>
      <c r="Q69" s="179">
        <f t="shared" si="361"/>
        <v>0.0034282101611144201</v>
      </c>
    </row>
    <row r="70">
      <c r="B70" s="608" t="s">
        <v>410</v>
      </c>
      <c r="C70" s="613" t="s">
        <v>595</v>
      </c>
      <c r="D70" s="1189">
        <v>0</v>
      </c>
      <c r="E70" s="669">
        <f t="shared" si="349"/>
        <v>0</v>
      </c>
      <c r="F70" s="402">
        <f t="shared" ref="F70:H71" si="362">IFERROR($D70*F89/100, 0)</f>
        <v>0</v>
      </c>
      <c r="G70" s="403">
        <f t="shared" si="362"/>
        <v>0</v>
      </c>
      <c r="H70" s="404">
        <f t="shared" si="362"/>
        <v>0</v>
      </c>
      <c r="I70" s="350">
        <f t="shared" si="350"/>
        <v>0</v>
      </c>
      <c r="J70" s="402">
        <f t="shared" ref="J70:Q71" si="363">IFERROR($D70*J89/100, 0)</f>
        <v>0</v>
      </c>
      <c r="K70" s="403">
        <f t="shared" si="363"/>
        <v>0</v>
      </c>
      <c r="L70" s="404">
        <f t="shared" si="363"/>
        <v>0</v>
      </c>
      <c r="M70" s="1190">
        <f t="shared" si="363"/>
        <v>0</v>
      </c>
      <c r="N70" s="1191">
        <f t="shared" si="352"/>
        <v>0</v>
      </c>
      <c r="O70" s="403">
        <f t="shared" si="363"/>
        <v>0</v>
      </c>
      <c r="P70" s="404">
        <f t="shared" si="363"/>
        <v>0</v>
      </c>
      <c r="Q70" s="669">
        <f t="shared" si="363"/>
        <v>0</v>
      </c>
    </row>
    <row r="71">
      <c r="B71" s="608" t="s">
        <v>411</v>
      </c>
      <c r="C71" s="649" t="s">
        <v>597</v>
      </c>
      <c r="D71" s="1189">
        <v>0.67245345481554297</v>
      </c>
      <c r="E71" s="669">
        <f t="shared" si="349"/>
        <v>0.23955051588248566</v>
      </c>
      <c r="F71" s="402">
        <f t="shared" si="362"/>
        <v>0.0257901023347878</v>
      </c>
      <c r="G71" s="403">
        <f t="shared" si="362"/>
        <v>0.030516458683913564</v>
      </c>
      <c r="H71" s="404">
        <f t="shared" si="362"/>
        <v>0.18324395486378431</v>
      </c>
      <c r="I71" s="350">
        <f t="shared" si="350"/>
        <v>0.4080252951431334</v>
      </c>
      <c r="J71" s="402">
        <f t="shared" si="363"/>
        <v>0.26692006249162314</v>
      </c>
      <c r="K71" s="403">
        <f t="shared" si="363"/>
        <v>0.1077278937315217</v>
      </c>
      <c r="L71" s="404">
        <f t="shared" si="363"/>
        <v>0.033377338919988585</v>
      </c>
      <c r="M71" s="1190">
        <f t="shared" si="363"/>
        <v>0.019842853609903292</v>
      </c>
      <c r="N71" s="1191">
        <f t="shared" si="352"/>
        <v>0.001606580018906051</v>
      </c>
      <c r="O71" s="403">
        <f t="shared" si="363"/>
        <v>0.001606580018906051</v>
      </c>
      <c r="P71" s="404">
        <f t="shared" si="363"/>
        <v>0</v>
      </c>
      <c r="Q71" s="669">
        <f t="shared" si="363"/>
        <v>0.0034282101611144201</v>
      </c>
    </row>
    <row r="72">
      <c r="B72" s="606" t="s">
        <v>415</v>
      </c>
      <c r="C72" s="618" t="s">
        <v>39</v>
      </c>
      <c r="D72" s="1192">
        <f>D73+D74</f>
        <v>62.550727223798404</v>
      </c>
      <c r="E72" s="623">
        <f t="shared" si="349"/>
        <v>22.282670819790411</v>
      </c>
      <c r="F72" s="620">
        <f>F73+F74</f>
        <v>2.3989610651337396</v>
      </c>
      <c r="G72" s="621">
        <f>G73+G74</f>
        <v>2.8386004552499342</v>
      </c>
      <c r="H72" s="650">
        <f>H73+H74</f>
        <v>17.045109299406736</v>
      </c>
      <c r="I72" s="619">
        <f t="shared" si="350"/>
        <v>37.953971020802989</v>
      </c>
      <c r="J72" s="620">
        <f t="shared" ref="J72:Q72" si="364">J73+J74</f>
        <v>24.828549693528664</v>
      </c>
      <c r="K72" s="621">
        <f t="shared" si="364"/>
        <v>10.020705592245257</v>
      </c>
      <c r="L72" s="650">
        <f t="shared" si="364"/>
        <v>3.1047157350290697</v>
      </c>
      <c r="M72" s="1193">
        <f t="shared" si="364"/>
        <v>1.845755887796408</v>
      </c>
      <c r="N72" s="1148">
        <f t="shared" si="352"/>
        <v>0.14944193952184082</v>
      </c>
      <c r="O72" s="621">
        <f t="shared" si="364"/>
        <v>0.14944193952184082</v>
      </c>
      <c r="P72" s="650">
        <f t="shared" si="364"/>
        <v>0</v>
      </c>
      <c r="Q72" s="623">
        <f t="shared" si="364"/>
        <v>0.31888755588673884</v>
      </c>
    </row>
    <row r="73">
      <c r="B73" s="624" t="s">
        <v>611</v>
      </c>
      <c r="C73" s="625" t="s">
        <v>41</v>
      </c>
      <c r="D73" s="1194">
        <v>12.4085977875458</v>
      </c>
      <c r="E73" s="669">
        <f t="shared" si="349"/>
        <v>4.4203594763301997</v>
      </c>
      <c r="F73" s="402">
        <f t="shared" ref="F73:H74" si="365">IFERROR($D73*F91/100, 0)</f>
        <v>0.47589763199270102</v>
      </c>
      <c r="G73" s="403">
        <f t="shared" si="365"/>
        <v>0.5631117797034928</v>
      </c>
      <c r="H73" s="404">
        <f t="shared" si="365"/>
        <v>3.3813500646340056</v>
      </c>
      <c r="I73" s="350">
        <f t="shared" si="350"/>
        <v>7.5291780246182496</v>
      </c>
      <c r="J73" s="402">
        <f t="shared" ref="J73:Q74" si="366">IFERROR($D73*J91/100, 0)</f>
        <v>4.9254021570811419</v>
      </c>
      <c r="K73" s="403">
        <f t="shared" si="366"/>
        <v>1.9878730553635213</v>
      </c>
      <c r="L73" s="404">
        <f t="shared" si="366"/>
        <v>0.61590281217358644</v>
      </c>
      <c r="M73" s="1190">
        <f t="shared" si="366"/>
        <v>0.36615469463233102</v>
      </c>
      <c r="N73" s="1191">
        <f t="shared" si="352"/>
        <v>0.029645777154318122</v>
      </c>
      <c r="O73" s="403">
        <f t="shared" si="366"/>
        <v>0.029645777154318122</v>
      </c>
      <c r="P73" s="404">
        <f t="shared" si="366"/>
        <v>0</v>
      </c>
      <c r="Q73" s="669">
        <f t="shared" si="366"/>
        <v>0.06325981481069963</v>
      </c>
    </row>
    <row r="74">
      <c r="B74" s="624" t="s">
        <v>612</v>
      </c>
      <c r="C74" s="629" t="s">
        <v>43</v>
      </c>
      <c r="D74" s="1195">
        <v>50.142129436252603</v>
      </c>
      <c r="E74" s="669">
        <f t="shared" si="349"/>
        <v>17.862311343460213</v>
      </c>
      <c r="F74" s="402">
        <f t="shared" si="365"/>
        <v>1.9230634331410386</v>
      </c>
      <c r="G74" s="403">
        <f t="shared" si="365"/>
        <v>2.2754886755464416</v>
      </c>
      <c r="H74" s="404">
        <f t="shared" si="365"/>
        <v>13.663759234772732</v>
      </c>
      <c r="I74" s="350">
        <f t="shared" si="350"/>
        <v>30.424792996184745</v>
      </c>
      <c r="J74" s="402">
        <f t="shared" si="366"/>
        <v>19.903147536447523</v>
      </c>
      <c r="K74" s="403">
        <f t="shared" si="366"/>
        <v>8.0328325368817364</v>
      </c>
      <c r="L74" s="404">
        <f t="shared" si="366"/>
        <v>2.4888129228554834</v>
      </c>
      <c r="M74" s="1190">
        <f t="shared" si="366"/>
        <v>1.4796011931640769</v>
      </c>
      <c r="N74" s="1191">
        <f t="shared" si="352"/>
        <v>0.11979616236752269</v>
      </c>
      <c r="O74" s="403">
        <f t="shared" si="366"/>
        <v>0.11979616236752269</v>
      </c>
      <c r="P74" s="404">
        <f t="shared" si="366"/>
        <v>0</v>
      </c>
      <c r="Q74" s="669">
        <f t="shared" si="366"/>
        <v>0.25562774107603919</v>
      </c>
    </row>
    <row r="75">
      <c r="B75" s="630" t="s">
        <v>416</v>
      </c>
      <c r="C75" s="631" t="s">
        <v>598</v>
      </c>
      <c r="D75" s="1192">
        <f>SUM(D76:D78)</f>
        <v>0</v>
      </c>
      <c r="E75" s="623">
        <f t="shared" si="349"/>
        <v>0</v>
      </c>
      <c r="F75" s="620">
        <f>F76+F77</f>
        <v>0</v>
      </c>
      <c r="G75" s="621">
        <f>G76+G77</f>
        <v>0</v>
      </c>
      <c r="H75" s="650">
        <f>H76+H77</f>
        <v>0</v>
      </c>
      <c r="I75" s="619">
        <f t="shared" si="350"/>
        <v>0</v>
      </c>
      <c r="J75" s="620">
        <f t="shared" ref="J75:Q75" si="367">J76+J77</f>
        <v>0</v>
      </c>
      <c r="K75" s="621">
        <f t="shared" si="367"/>
        <v>0</v>
      </c>
      <c r="L75" s="650">
        <f t="shared" si="367"/>
        <v>0</v>
      </c>
      <c r="M75" s="1193">
        <f t="shared" si="367"/>
        <v>0</v>
      </c>
      <c r="N75" s="1148">
        <f t="shared" si="352"/>
        <v>0</v>
      </c>
      <c r="O75" s="611">
        <f t="shared" ref="O75:P75" si="368">SUM(O76:O78)</f>
        <v>0</v>
      </c>
      <c r="P75" s="375">
        <f t="shared" si="368"/>
        <v>0</v>
      </c>
      <c r="Q75" s="623">
        <f t="shared" si="367"/>
        <v>0</v>
      </c>
    </row>
    <row r="76">
      <c r="B76" s="632" t="s">
        <v>417</v>
      </c>
      <c r="C76" s="1166" t="s">
        <v>599</v>
      </c>
      <c r="D76" s="1195">
        <v>0</v>
      </c>
      <c r="E76" s="669">
        <f t="shared" si="349"/>
        <v>0</v>
      </c>
      <c r="F76" s="402">
        <f t="shared" ref="F76:H78" si="369">IFERROR($D76*F93/100, 0)</f>
        <v>0</v>
      </c>
      <c r="G76" s="403">
        <f t="shared" si="369"/>
        <v>0</v>
      </c>
      <c r="H76" s="404">
        <f t="shared" si="369"/>
        <v>0</v>
      </c>
      <c r="I76" s="350">
        <f t="shared" si="350"/>
        <v>0</v>
      </c>
      <c r="J76" s="402">
        <f t="shared" ref="J76:Q78" si="370">IFERROR($D76*J93/100, 0)</f>
        <v>0</v>
      </c>
      <c r="K76" s="403">
        <f t="shared" si="370"/>
        <v>0</v>
      </c>
      <c r="L76" s="404">
        <f t="shared" si="370"/>
        <v>0</v>
      </c>
      <c r="M76" s="1190">
        <f t="shared" si="370"/>
        <v>0</v>
      </c>
      <c r="N76" s="1191">
        <f t="shared" si="352"/>
        <v>0</v>
      </c>
      <c r="O76" s="403">
        <f t="shared" si="370"/>
        <v>0</v>
      </c>
      <c r="P76" s="404">
        <f t="shared" si="370"/>
        <v>0</v>
      </c>
      <c r="Q76" s="669">
        <f t="shared" si="370"/>
        <v>0</v>
      </c>
    </row>
    <row r="77">
      <c r="B77" s="624" t="s">
        <v>418</v>
      </c>
      <c r="C77" s="1166" t="s">
        <v>599</v>
      </c>
      <c r="D77" s="1195">
        <v>0</v>
      </c>
      <c r="E77" s="669">
        <f t="shared" si="349"/>
        <v>0</v>
      </c>
      <c r="F77" s="402">
        <f t="shared" si="369"/>
        <v>0</v>
      </c>
      <c r="G77" s="403">
        <f t="shared" si="369"/>
        <v>0</v>
      </c>
      <c r="H77" s="404">
        <f t="shared" si="369"/>
        <v>0</v>
      </c>
      <c r="I77" s="350">
        <f t="shared" si="350"/>
        <v>0</v>
      </c>
      <c r="J77" s="402">
        <f t="shared" si="370"/>
        <v>0</v>
      </c>
      <c r="K77" s="403">
        <f t="shared" si="370"/>
        <v>0</v>
      </c>
      <c r="L77" s="404">
        <f t="shared" si="370"/>
        <v>0</v>
      </c>
      <c r="M77" s="1190">
        <f t="shared" si="370"/>
        <v>0</v>
      </c>
      <c r="N77" s="1191">
        <f t="shared" si="352"/>
        <v>0</v>
      </c>
      <c r="O77" s="403">
        <f t="shared" si="370"/>
        <v>0</v>
      </c>
      <c r="P77" s="404">
        <f t="shared" si="370"/>
        <v>0</v>
      </c>
      <c r="Q77" s="669">
        <f t="shared" si="370"/>
        <v>0</v>
      </c>
    </row>
    <row r="78" thickBot="1">
      <c r="B78" s="670" t="s">
        <v>419</v>
      </c>
      <c r="C78" s="1166" t="s">
        <v>599</v>
      </c>
      <c r="D78" s="1194">
        <v>0</v>
      </c>
      <c r="E78" s="676">
        <f t="shared" si="349"/>
        <v>0</v>
      </c>
      <c r="F78" s="672">
        <f t="shared" si="369"/>
        <v>0</v>
      </c>
      <c r="G78" s="673">
        <f t="shared" si="369"/>
        <v>0</v>
      </c>
      <c r="H78" s="677">
        <f t="shared" si="369"/>
        <v>0</v>
      </c>
      <c r="I78" s="675">
        <f t="shared" si="350"/>
        <v>0</v>
      </c>
      <c r="J78" s="672">
        <f t="shared" si="370"/>
        <v>0</v>
      </c>
      <c r="K78" s="673">
        <f t="shared" si="370"/>
        <v>0</v>
      </c>
      <c r="L78" s="677">
        <f t="shared" si="370"/>
        <v>0</v>
      </c>
      <c r="M78" s="1196">
        <f t="shared" si="370"/>
        <v>0</v>
      </c>
      <c r="N78" s="1197">
        <f t="shared" si="352"/>
        <v>0</v>
      </c>
      <c r="O78" s="673">
        <f t="shared" si="370"/>
        <v>0</v>
      </c>
      <c r="P78" s="677">
        <f t="shared" si="370"/>
        <v>0</v>
      </c>
      <c r="Q78" s="676">
        <f t="shared" si="370"/>
        <v>0</v>
      </c>
    </row>
    <row r="79" thickBot="1" ht="75" customHeight="1">
      <c r="B79" s="596" t="s">
        <v>63</v>
      </c>
      <c r="C79" s="53" t="s">
        <v>613</v>
      </c>
      <c r="D79" s="1198" t="s">
        <v>249</v>
      </c>
      <c r="E79" s="1199" t="s">
        <v>250</v>
      </c>
      <c r="F79" s="1200" t="s">
        <v>251</v>
      </c>
      <c r="G79" s="1201" t="s">
        <v>252</v>
      </c>
      <c r="H79" s="1202" t="s">
        <v>253</v>
      </c>
      <c r="I79" s="53" t="s">
        <v>254</v>
      </c>
      <c r="J79" s="1200" t="s">
        <v>255</v>
      </c>
      <c r="K79" s="1201" t="s">
        <v>256</v>
      </c>
      <c r="L79" s="1203" t="s">
        <v>257</v>
      </c>
      <c r="M79" s="1204" t="s">
        <v>258</v>
      </c>
      <c r="N79" s="1094" t="s">
        <v>259</v>
      </c>
      <c r="O79" s="1205" t="s">
        <v>260</v>
      </c>
      <c r="P79" s="1205" t="s">
        <v>261</v>
      </c>
      <c r="Q79" s="1206" t="s">
        <v>262</v>
      </c>
    </row>
    <row r="80">
      <c r="B80" s="417" t="s">
        <v>65</v>
      </c>
      <c r="C80" s="679" t="s">
        <v>614</v>
      </c>
      <c r="D80" s="1109">
        <f t="shared" ref="D80:D95" si="371">E80+I80+M80+N80+Q80</f>
        <v>99.999999999999986</v>
      </c>
      <c r="E80" s="681">
        <f t="shared" ref="E80:E95" si="372">SUM(F80:H80)</f>
        <v>35.623360125080403</v>
      </c>
      <c r="F80" s="682">
        <v>3.8352248992255</v>
      </c>
      <c r="G80" s="683">
        <v>4.5380774632624004</v>
      </c>
      <c r="H80" s="687">
        <v>27.250057762592501</v>
      </c>
      <c r="I80" s="681">
        <f t="shared" ref="I80:I95" si="373">SUM(J80:L80)</f>
        <v>60.677105935169386</v>
      </c>
      <c r="J80" s="682">
        <v>39.693462882845999</v>
      </c>
      <c r="K80" s="683">
        <v>16.020126442962798</v>
      </c>
      <c r="L80" s="687">
        <v>4.9635166093605898</v>
      </c>
      <c r="M80" s="1207">
        <v>2.95081443448696</v>
      </c>
      <c r="N80" s="1208">
        <f>SUM(O80:P80)</f>
        <v>0.23891319278696299</v>
      </c>
      <c r="O80" s="683">
        <v>0.23891319278696299</v>
      </c>
      <c r="P80" s="687">
        <v>0</v>
      </c>
      <c r="Q80" s="685">
        <v>0.50980631247627295</v>
      </c>
    </row>
    <row r="81">
      <c r="B81" s="447" t="s">
        <v>69</v>
      </c>
      <c r="C81" s="688" t="s">
        <v>615</v>
      </c>
      <c r="D81" s="1109">
        <f t="shared" si="371"/>
        <v>99.999999999999986</v>
      </c>
      <c r="E81" s="690">
        <f t="shared" si="372"/>
        <v>35.623360125080403</v>
      </c>
      <c r="F81" s="691">
        <v>3.8352248992255</v>
      </c>
      <c r="G81" s="692">
        <v>4.5380774632624004</v>
      </c>
      <c r="H81" s="695">
        <v>27.250057762592501</v>
      </c>
      <c r="I81" s="690">
        <f t="shared" si="373"/>
        <v>60.677105935169386</v>
      </c>
      <c r="J81" s="691">
        <v>39.693462882845999</v>
      </c>
      <c r="K81" s="692">
        <v>16.020126442962798</v>
      </c>
      <c r="L81" s="695">
        <v>4.9635166093605898</v>
      </c>
      <c r="M81" s="1209">
        <v>2.95081443448696</v>
      </c>
      <c r="N81" s="1210">
        <f t="shared" ref="N81:N95" si="374">SUM(O81:P81)</f>
        <v>0.23891319278696299</v>
      </c>
      <c r="O81" s="692">
        <v>0.23891319278696299</v>
      </c>
      <c r="P81" s="695">
        <v>0</v>
      </c>
      <c r="Q81" s="694">
        <v>0.50980631247627295</v>
      </c>
    </row>
    <row r="82">
      <c r="B82" s="447" t="s">
        <v>71</v>
      </c>
      <c r="C82" s="688" t="s">
        <v>616</v>
      </c>
      <c r="D82" s="1109">
        <f t="shared" si="371"/>
        <v>99.999999999999986</v>
      </c>
      <c r="E82" s="690">
        <f t="shared" si="372"/>
        <v>35.623360125080403</v>
      </c>
      <c r="F82" s="691">
        <v>3.8352248992255</v>
      </c>
      <c r="G82" s="692">
        <v>4.5380774632624004</v>
      </c>
      <c r="H82" s="695">
        <v>27.250057762592501</v>
      </c>
      <c r="I82" s="690">
        <f t="shared" si="373"/>
        <v>60.677105935169386</v>
      </c>
      <c r="J82" s="691">
        <v>39.693462882845999</v>
      </c>
      <c r="K82" s="692">
        <v>16.020126442962798</v>
      </c>
      <c r="L82" s="695">
        <v>4.9635166093605898</v>
      </c>
      <c r="M82" s="1209">
        <v>2.95081443448696</v>
      </c>
      <c r="N82" s="1210">
        <f t="shared" si="374"/>
        <v>0.23891319278696299</v>
      </c>
      <c r="O82" s="692">
        <v>0.23891319278696299</v>
      </c>
      <c r="P82" s="695">
        <v>0</v>
      </c>
      <c r="Q82" s="694">
        <v>0.50980631247627295</v>
      </c>
    </row>
    <row r="83">
      <c r="B83" s="451" t="s">
        <v>73</v>
      </c>
      <c r="C83" s="688" t="s">
        <v>617</v>
      </c>
      <c r="D83" s="1109">
        <f t="shared" si="371"/>
        <v>99.999999999999986</v>
      </c>
      <c r="E83" s="690">
        <f t="shared" si="372"/>
        <v>35.623360125080403</v>
      </c>
      <c r="F83" s="691">
        <v>3.8352248992255</v>
      </c>
      <c r="G83" s="692">
        <v>4.5380774632624004</v>
      </c>
      <c r="H83" s="695">
        <v>27.250057762592501</v>
      </c>
      <c r="I83" s="690">
        <f t="shared" si="373"/>
        <v>60.677105935169386</v>
      </c>
      <c r="J83" s="691">
        <v>39.693462882845999</v>
      </c>
      <c r="K83" s="692">
        <v>16.020126442962798</v>
      </c>
      <c r="L83" s="695">
        <v>4.9635166093605898</v>
      </c>
      <c r="M83" s="1209">
        <v>2.95081443448696</v>
      </c>
      <c r="N83" s="1210">
        <f t="shared" si="374"/>
        <v>0.23891319278696299</v>
      </c>
      <c r="O83" s="692">
        <v>0.23891319278696299</v>
      </c>
      <c r="P83" s="695">
        <v>0</v>
      </c>
      <c r="Q83" s="694">
        <v>0.50980631247627295</v>
      </c>
    </row>
    <row r="84">
      <c r="B84" s="447" t="s">
        <v>75</v>
      </c>
      <c r="C84" s="688" t="s">
        <v>618</v>
      </c>
      <c r="D84" s="1109">
        <f t="shared" si="371"/>
        <v>99.999999999999986</v>
      </c>
      <c r="E84" s="690">
        <f t="shared" si="372"/>
        <v>35.623360125080403</v>
      </c>
      <c r="F84" s="691">
        <v>3.8352248992255</v>
      </c>
      <c r="G84" s="692">
        <v>4.5380774632624004</v>
      </c>
      <c r="H84" s="695">
        <v>27.250057762592501</v>
      </c>
      <c r="I84" s="690">
        <f t="shared" si="373"/>
        <v>60.677105935169386</v>
      </c>
      <c r="J84" s="691">
        <v>39.693462882845999</v>
      </c>
      <c r="K84" s="692">
        <v>16.020126442962798</v>
      </c>
      <c r="L84" s="695">
        <v>4.9635166093605898</v>
      </c>
      <c r="M84" s="1209">
        <v>2.95081443448696</v>
      </c>
      <c r="N84" s="1210">
        <f t="shared" si="374"/>
        <v>0.23891319278696299</v>
      </c>
      <c r="O84" s="692">
        <v>0.23891319278696299</v>
      </c>
      <c r="P84" s="695">
        <v>0</v>
      </c>
      <c r="Q84" s="694">
        <v>0.50980631247627295</v>
      </c>
    </row>
    <row r="85">
      <c r="B85" s="447" t="s">
        <v>460</v>
      </c>
      <c r="C85" s="688" t="s">
        <v>619</v>
      </c>
      <c r="D85" s="1109">
        <f t="shared" si="371"/>
        <v>99.999999999999986</v>
      </c>
      <c r="E85" s="690">
        <f t="shared" si="372"/>
        <v>35.623360125080403</v>
      </c>
      <c r="F85" s="691">
        <v>3.8352248992255</v>
      </c>
      <c r="G85" s="692">
        <v>4.5380774632624004</v>
      </c>
      <c r="H85" s="695">
        <v>27.250057762592501</v>
      </c>
      <c r="I85" s="690">
        <f t="shared" si="373"/>
        <v>60.677105935169386</v>
      </c>
      <c r="J85" s="691">
        <v>39.693462882845999</v>
      </c>
      <c r="K85" s="692">
        <v>16.020126442962798</v>
      </c>
      <c r="L85" s="695">
        <v>4.9635166093605898</v>
      </c>
      <c r="M85" s="1209">
        <v>2.95081443448696</v>
      </c>
      <c r="N85" s="1210">
        <f t="shared" si="374"/>
        <v>0.23891319278696299</v>
      </c>
      <c r="O85" s="692">
        <v>0.23891319278696299</v>
      </c>
      <c r="P85" s="695">
        <v>0</v>
      </c>
      <c r="Q85" s="694">
        <v>0.50980631247627295</v>
      </c>
    </row>
    <row r="86">
      <c r="B86" s="447" t="s">
        <v>464</v>
      </c>
      <c r="C86" s="688" t="s">
        <v>620</v>
      </c>
      <c r="D86" s="1109">
        <f t="shared" si="371"/>
        <v>99.999999999999986</v>
      </c>
      <c r="E86" s="690">
        <f t="shared" si="372"/>
        <v>35.623360125080403</v>
      </c>
      <c r="F86" s="691">
        <v>3.8352248992255</v>
      </c>
      <c r="G86" s="692">
        <v>4.5380774632624004</v>
      </c>
      <c r="H86" s="695">
        <v>27.250057762592501</v>
      </c>
      <c r="I86" s="690">
        <f t="shared" si="373"/>
        <v>60.677105935169386</v>
      </c>
      <c r="J86" s="691">
        <v>39.693462882845999</v>
      </c>
      <c r="K86" s="692">
        <v>16.020126442962798</v>
      </c>
      <c r="L86" s="695">
        <v>4.9635166093605898</v>
      </c>
      <c r="M86" s="1209">
        <v>2.95081443448696</v>
      </c>
      <c r="N86" s="1210">
        <f t="shared" si="374"/>
        <v>0.23891319278696299</v>
      </c>
      <c r="O86" s="692">
        <v>0.23891319278696299</v>
      </c>
      <c r="P86" s="695">
        <v>0</v>
      </c>
      <c r="Q86" s="694">
        <v>0.50980631247627295</v>
      </c>
    </row>
    <row r="87">
      <c r="B87" s="451" t="s">
        <v>468</v>
      </c>
      <c r="C87" s="688" t="s">
        <v>621</v>
      </c>
      <c r="D87" s="1109">
        <f t="shared" si="371"/>
        <v>99.999999999999986</v>
      </c>
      <c r="E87" s="690">
        <f t="shared" si="372"/>
        <v>35.623360125080403</v>
      </c>
      <c r="F87" s="691">
        <v>3.8352248992255</v>
      </c>
      <c r="G87" s="692">
        <v>4.5380774632624004</v>
      </c>
      <c r="H87" s="695">
        <v>27.250057762592501</v>
      </c>
      <c r="I87" s="690">
        <f t="shared" si="373"/>
        <v>60.677105935169386</v>
      </c>
      <c r="J87" s="691">
        <v>39.693462882845999</v>
      </c>
      <c r="K87" s="692">
        <v>16.020126442962798</v>
      </c>
      <c r="L87" s="695">
        <v>4.9635166093605898</v>
      </c>
      <c r="M87" s="1209">
        <v>2.95081443448696</v>
      </c>
      <c r="N87" s="1210">
        <f t="shared" si="374"/>
        <v>0.23891319278696299</v>
      </c>
      <c r="O87" s="692">
        <v>0.23891319278696299</v>
      </c>
      <c r="P87" s="695">
        <v>0</v>
      </c>
      <c r="Q87" s="694">
        <v>0.50980631247627295</v>
      </c>
    </row>
    <row r="88">
      <c r="B88" s="451" t="s">
        <v>472</v>
      </c>
      <c r="C88" s="688" t="s">
        <v>622</v>
      </c>
      <c r="D88" s="1109">
        <f t="shared" si="371"/>
        <v>99.999999999999986</v>
      </c>
      <c r="E88" s="690">
        <f t="shared" si="372"/>
        <v>35.623360125080403</v>
      </c>
      <c r="F88" s="691">
        <v>3.8352248992255</v>
      </c>
      <c r="G88" s="692">
        <v>4.5380774632624004</v>
      </c>
      <c r="H88" s="695">
        <v>27.250057762592501</v>
      </c>
      <c r="I88" s="690">
        <f t="shared" si="373"/>
        <v>60.677105935169386</v>
      </c>
      <c r="J88" s="691">
        <v>39.693462882845999</v>
      </c>
      <c r="K88" s="692">
        <v>16.020126442962798</v>
      </c>
      <c r="L88" s="695">
        <v>4.9635166093605898</v>
      </c>
      <c r="M88" s="1209">
        <v>2.95081443448696</v>
      </c>
      <c r="N88" s="1210">
        <f t="shared" si="374"/>
        <v>0.23891319278696299</v>
      </c>
      <c r="O88" s="692">
        <v>0.23891319278696299</v>
      </c>
      <c r="P88" s="695">
        <v>0</v>
      </c>
      <c r="Q88" s="694">
        <v>0.50980631247627295</v>
      </c>
    </row>
    <row r="89">
      <c r="B89" s="451" t="s">
        <v>488</v>
      </c>
      <c r="C89" s="688" t="s">
        <v>623</v>
      </c>
      <c r="D89" s="1109">
        <f t="shared" si="371"/>
        <v>99.999999999999986</v>
      </c>
      <c r="E89" s="690">
        <f t="shared" si="372"/>
        <v>35.623360125080403</v>
      </c>
      <c r="F89" s="691">
        <v>3.8352248992255</v>
      </c>
      <c r="G89" s="692">
        <v>4.5380774632624004</v>
      </c>
      <c r="H89" s="695">
        <v>27.250057762592501</v>
      </c>
      <c r="I89" s="690">
        <f t="shared" si="373"/>
        <v>60.677105935169386</v>
      </c>
      <c r="J89" s="691">
        <v>39.693462882845999</v>
      </c>
      <c r="K89" s="692">
        <v>16.020126442962798</v>
      </c>
      <c r="L89" s="695">
        <v>4.9635166093605898</v>
      </c>
      <c r="M89" s="1209">
        <v>2.95081443448696</v>
      </c>
      <c r="N89" s="1210">
        <f t="shared" si="374"/>
        <v>0.23891319278696299</v>
      </c>
      <c r="O89" s="692">
        <v>0.23891319278696299</v>
      </c>
      <c r="P89" s="695">
        <v>0</v>
      </c>
      <c r="Q89" s="694">
        <v>0.50980631247627295</v>
      </c>
    </row>
    <row r="90">
      <c r="B90" s="451" t="s">
        <v>489</v>
      </c>
      <c r="C90" s="688" t="s">
        <v>624</v>
      </c>
      <c r="D90" s="1109">
        <f t="shared" si="371"/>
        <v>99.999999999999986</v>
      </c>
      <c r="E90" s="690">
        <f t="shared" si="372"/>
        <v>35.623360125080403</v>
      </c>
      <c r="F90" s="691">
        <v>3.8352248992255</v>
      </c>
      <c r="G90" s="692">
        <v>4.5380774632624004</v>
      </c>
      <c r="H90" s="695">
        <v>27.250057762592501</v>
      </c>
      <c r="I90" s="690">
        <f t="shared" si="373"/>
        <v>60.677105935169386</v>
      </c>
      <c r="J90" s="691">
        <v>39.693462882845999</v>
      </c>
      <c r="K90" s="692">
        <v>16.020126442962798</v>
      </c>
      <c r="L90" s="695">
        <v>4.9635166093605898</v>
      </c>
      <c r="M90" s="1209">
        <v>2.95081443448696</v>
      </c>
      <c r="N90" s="1210">
        <f t="shared" si="374"/>
        <v>0.23891319278696299</v>
      </c>
      <c r="O90" s="692">
        <v>0.23891319278696299</v>
      </c>
      <c r="P90" s="695">
        <v>0</v>
      </c>
      <c r="Q90" s="694">
        <v>0.50980631247627295</v>
      </c>
    </row>
    <row r="91">
      <c r="B91" s="451" t="s">
        <v>625</v>
      </c>
      <c r="C91" s="688" t="s">
        <v>626</v>
      </c>
      <c r="D91" s="1109">
        <f t="shared" si="371"/>
        <v>99.999999999999986</v>
      </c>
      <c r="E91" s="690">
        <f t="shared" si="372"/>
        <v>35.623360125080403</v>
      </c>
      <c r="F91" s="691">
        <v>3.8352248992255</v>
      </c>
      <c r="G91" s="692">
        <v>4.5380774632624004</v>
      </c>
      <c r="H91" s="695">
        <v>27.250057762592501</v>
      </c>
      <c r="I91" s="690">
        <f t="shared" si="373"/>
        <v>60.677105935169386</v>
      </c>
      <c r="J91" s="691">
        <v>39.693462882845999</v>
      </c>
      <c r="K91" s="692">
        <v>16.020126442962798</v>
      </c>
      <c r="L91" s="695">
        <v>4.9635166093605898</v>
      </c>
      <c r="M91" s="1209">
        <v>2.95081443448696</v>
      </c>
      <c r="N91" s="1210">
        <f t="shared" si="374"/>
        <v>0.23891319278696299</v>
      </c>
      <c r="O91" s="692">
        <v>0.23891319278696299</v>
      </c>
      <c r="P91" s="695">
        <v>0</v>
      </c>
      <c r="Q91" s="694">
        <v>0.50980631247627295</v>
      </c>
    </row>
    <row r="92">
      <c r="B92" s="451" t="s">
        <v>627</v>
      </c>
      <c r="C92" s="688" t="s">
        <v>628</v>
      </c>
      <c r="D92" s="1109">
        <f t="shared" si="371"/>
        <v>99.999999999999986</v>
      </c>
      <c r="E92" s="690">
        <f t="shared" si="372"/>
        <v>35.623360125080403</v>
      </c>
      <c r="F92" s="691">
        <v>3.8352248992255</v>
      </c>
      <c r="G92" s="692">
        <v>4.5380774632624004</v>
      </c>
      <c r="H92" s="695">
        <v>27.250057762592501</v>
      </c>
      <c r="I92" s="690">
        <f t="shared" si="373"/>
        <v>60.677105935169386</v>
      </c>
      <c r="J92" s="691">
        <v>39.693462882845999</v>
      </c>
      <c r="K92" s="692">
        <v>16.020126442962798</v>
      </c>
      <c r="L92" s="695">
        <v>4.9635166093605898</v>
      </c>
      <c r="M92" s="1209">
        <v>2.95081443448696</v>
      </c>
      <c r="N92" s="1210">
        <f t="shared" si="374"/>
        <v>0.23891319278696299</v>
      </c>
      <c r="O92" s="692">
        <v>0.23891319278696299</v>
      </c>
      <c r="P92" s="695">
        <v>0</v>
      </c>
      <c r="Q92" s="694">
        <v>0.50980631247627295</v>
      </c>
    </row>
    <row r="93">
      <c r="B93" s="447" t="s">
        <v>629</v>
      </c>
      <c r="C93" s="688" t="s">
        <v>630</v>
      </c>
      <c r="D93" s="1109">
        <f t="shared" si="371"/>
        <v>99.999999999999986</v>
      </c>
      <c r="E93" s="690">
        <f t="shared" si="372"/>
        <v>35.623360125080403</v>
      </c>
      <c r="F93" s="691">
        <v>3.8352248992255</v>
      </c>
      <c r="G93" s="692">
        <v>4.5380774632624004</v>
      </c>
      <c r="H93" s="695">
        <v>27.250057762592501</v>
      </c>
      <c r="I93" s="690">
        <f t="shared" si="373"/>
        <v>60.677105935169386</v>
      </c>
      <c r="J93" s="691">
        <v>39.693462882845999</v>
      </c>
      <c r="K93" s="692">
        <v>16.020126442962798</v>
      </c>
      <c r="L93" s="695">
        <v>4.9635166093605898</v>
      </c>
      <c r="M93" s="1209">
        <v>2.95081443448696</v>
      </c>
      <c r="N93" s="1210">
        <f t="shared" si="374"/>
        <v>0.23891319278696299</v>
      </c>
      <c r="O93" s="692">
        <v>0.23891319278696299</v>
      </c>
      <c r="P93" s="695">
        <v>0</v>
      </c>
      <c r="Q93" s="694">
        <v>0.50980631247627295</v>
      </c>
    </row>
    <row r="94">
      <c r="B94" s="451" t="s">
        <v>631</v>
      </c>
      <c r="C94" s="696" t="s">
        <v>632</v>
      </c>
      <c r="D94" s="1109">
        <f t="shared" si="371"/>
        <v>99.999999999999986</v>
      </c>
      <c r="E94" s="698">
        <f t="shared" si="372"/>
        <v>35.623360125080403</v>
      </c>
      <c r="F94" s="699">
        <v>3.8352248992255</v>
      </c>
      <c r="G94" s="700">
        <v>4.5380774632624004</v>
      </c>
      <c r="H94" s="703">
        <v>27.250057762592501</v>
      </c>
      <c r="I94" s="698">
        <f t="shared" si="373"/>
        <v>60.677105935169386</v>
      </c>
      <c r="J94" s="699">
        <v>39.693462882845999</v>
      </c>
      <c r="K94" s="700">
        <v>16.020126442962798</v>
      </c>
      <c r="L94" s="703">
        <v>4.9635166093605898</v>
      </c>
      <c r="M94" s="1211">
        <v>2.95081443448696</v>
      </c>
      <c r="N94" s="1212">
        <f t="shared" si="374"/>
        <v>0.23891319278696299</v>
      </c>
      <c r="O94" s="700">
        <v>0.23891319278696299</v>
      </c>
      <c r="P94" s="703">
        <v>0</v>
      </c>
      <c r="Q94" s="702">
        <v>0.50980631247627295</v>
      </c>
    </row>
    <row r="95" thickBot="1">
      <c r="B95" s="704" t="s">
        <v>633</v>
      </c>
      <c r="C95" s="705" t="s">
        <v>634</v>
      </c>
      <c r="D95" s="1109">
        <f t="shared" si="371"/>
        <v>99.999999999999986</v>
      </c>
      <c r="E95" s="1213">
        <f t="shared" si="372"/>
        <v>35.623360125080403</v>
      </c>
      <c r="F95" s="708">
        <v>3.8352248992255</v>
      </c>
      <c r="G95" s="709">
        <v>4.5380774632624004</v>
      </c>
      <c r="H95" s="712">
        <v>27.250057762592501</v>
      </c>
      <c r="I95" s="707">
        <f t="shared" si="373"/>
        <v>60.677105935169386</v>
      </c>
      <c r="J95" s="708">
        <v>39.693462882845999</v>
      </c>
      <c r="K95" s="709">
        <v>16.020126442962798</v>
      </c>
      <c r="L95" s="712">
        <v>4.9635166093605898</v>
      </c>
      <c r="M95" s="1214">
        <v>2.95081443448696</v>
      </c>
      <c r="N95" s="1215">
        <f t="shared" si="374"/>
        <v>0.23891319278696299</v>
      </c>
      <c r="O95" s="709">
        <v>0.23891319278696299</v>
      </c>
      <c r="P95" s="712">
        <v>0</v>
      </c>
      <c r="Q95" s="1216">
        <v>0.50980631247627295</v>
      </c>
    </row>
    <row r="96" thickTop="1" thickBot="1">
      <c r="B96" s="599" t="s">
        <v>77</v>
      </c>
      <c r="C96" s="599" t="s">
        <v>635</v>
      </c>
      <c r="D96" s="1217">
        <f t="shared" ref="D96" si="375">D97+D101+D106+D108+D111+D114</f>
        <v>1.9131326913483</v>
      </c>
      <c r="E96" s="604">
        <f t="shared" ref="E96:Q96" si="376">E97+E101+E106+E108+E111+E114</f>
        <v>0.61892919740414643</v>
      </c>
      <c r="F96" s="601">
        <f t="shared" si="376"/>
        <v>0.11127338988493535</v>
      </c>
      <c r="G96" s="602">
        <f t="shared" si="376"/>
        <v>0.033867535214317152</v>
      </c>
      <c r="H96" s="605">
        <f t="shared" si="376"/>
        <v>0.4737882723048939</v>
      </c>
      <c r="I96" s="600">
        <f t="shared" si="376"/>
        <v>1.0131638284622639</v>
      </c>
      <c r="J96" s="601">
        <f t="shared" si="376"/>
        <v>0.42996881792010611</v>
      </c>
      <c r="K96" s="602">
        <f t="shared" si="376"/>
        <v>0.37839744792596686</v>
      </c>
      <c r="L96" s="605">
        <f t="shared" si="376"/>
        <v>0.204797562616191</v>
      </c>
      <c r="M96" s="1186">
        <f t="shared" si="376"/>
        <v>0.07646280931685985</v>
      </c>
      <c r="N96" s="1218">
        <f t="shared" si="376"/>
        <v>0.10596210790980949</v>
      </c>
      <c r="O96" s="716">
        <f t="shared" si="376"/>
        <v>0.10596210790980949</v>
      </c>
      <c r="P96" s="719">
        <f t="shared" si="376"/>
        <v>0</v>
      </c>
      <c r="Q96" s="604">
        <f t="shared" si="376"/>
        <v>0.098614748255218543</v>
      </c>
      <c r="R96" s="667"/>
    </row>
    <row r="97" thickTop="1">
      <c r="B97" s="606" t="s">
        <v>491</v>
      </c>
      <c r="C97" s="607" t="s">
        <v>8</v>
      </c>
      <c r="D97" s="1219">
        <f>SUM(D98:D100)</f>
        <v>0</v>
      </c>
      <c r="E97" s="179">
        <f t="shared" ref="E97:E117" si="377">SUM(F97:H97)</f>
        <v>0</v>
      </c>
      <c r="F97" s="176">
        <f>SUM(F98:F100)</f>
        <v>0</v>
      </c>
      <c r="G97" s="177">
        <f>SUM(G98:G100)</f>
        <v>0</v>
      </c>
      <c r="H97" s="178">
        <f>SUM(H98:H100)</f>
        <v>0</v>
      </c>
      <c r="I97" s="175">
        <f t="shared" ref="I97:I117" si="378">SUM(J97:L97)</f>
        <v>0</v>
      </c>
      <c r="J97" s="176">
        <f t="shared" ref="J97:Q97" si="379">SUM(J98:J100)</f>
        <v>0</v>
      </c>
      <c r="K97" s="177">
        <f t="shared" si="379"/>
        <v>0</v>
      </c>
      <c r="L97" s="178">
        <f t="shared" si="379"/>
        <v>0</v>
      </c>
      <c r="M97" s="1188">
        <f t="shared" si="379"/>
        <v>0</v>
      </c>
      <c r="N97" s="1220">
        <f t="shared" ref="N97:N117" si="380">SUM(O97:P97)</f>
        <v>0</v>
      </c>
      <c r="O97" s="722">
        <f t="shared" si="379"/>
        <v>0</v>
      </c>
      <c r="P97" s="725">
        <f t="shared" si="379"/>
        <v>0</v>
      </c>
      <c r="Q97" s="179">
        <f t="shared" si="379"/>
        <v>0</v>
      </c>
      <c r="R97" s="667"/>
    </row>
    <row r="98">
      <c r="B98" s="608" t="s">
        <v>492</v>
      </c>
      <c r="C98" s="609" t="s">
        <v>10</v>
      </c>
      <c r="D98" s="1221">
        <v>0</v>
      </c>
      <c r="E98" s="669">
        <f t="shared" si="377"/>
        <v>0</v>
      </c>
      <c r="F98" s="402">
        <f t="shared" ref="F98:H100" si="381">IFERROR($D98*F119/100, 0)</f>
        <v>0</v>
      </c>
      <c r="G98" s="403">
        <f t="shared" si="381"/>
        <v>0</v>
      </c>
      <c r="H98" s="404">
        <f t="shared" si="381"/>
        <v>0</v>
      </c>
      <c r="I98" s="350">
        <f t="shared" si="378"/>
        <v>0</v>
      </c>
      <c r="J98" s="402">
        <f t="shared" ref="J98:Q100" si="382">IFERROR($D98*J119/100, 0)</f>
        <v>0</v>
      </c>
      <c r="K98" s="403">
        <f t="shared" si="382"/>
        <v>0</v>
      </c>
      <c r="L98" s="404">
        <f t="shared" si="382"/>
        <v>0</v>
      </c>
      <c r="M98" s="1190">
        <f t="shared" si="382"/>
        <v>0</v>
      </c>
      <c r="N98" s="1222">
        <f t="shared" si="380"/>
        <v>0</v>
      </c>
      <c r="O98" s="729">
        <f t="shared" si="382"/>
        <v>0</v>
      </c>
      <c r="P98" s="732">
        <f t="shared" si="382"/>
        <v>0</v>
      </c>
      <c r="Q98" s="669">
        <f t="shared" si="382"/>
        <v>0</v>
      </c>
    </row>
    <row r="99">
      <c r="B99" s="608" t="s">
        <v>636</v>
      </c>
      <c r="C99" s="609" t="s">
        <v>11</v>
      </c>
      <c r="D99" s="1221">
        <v>0</v>
      </c>
      <c r="E99" s="669">
        <f t="shared" si="377"/>
        <v>0</v>
      </c>
      <c r="F99" s="402">
        <f t="shared" si="381"/>
        <v>0</v>
      </c>
      <c r="G99" s="403">
        <f t="shared" si="381"/>
        <v>0</v>
      </c>
      <c r="H99" s="404">
        <f t="shared" si="381"/>
        <v>0</v>
      </c>
      <c r="I99" s="350">
        <f t="shared" si="378"/>
        <v>0</v>
      </c>
      <c r="J99" s="402">
        <f t="shared" si="382"/>
        <v>0</v>
      </c>
      <c r="K99" s="403">
        <f t="shared" si="382"/>
        <v>0</v>
      </c>
      <c r="L99" s="404">
        <f t="shared" si="382"/>
        <v>0</v>
      </c>
      <c r="M99" s="1190">
        <f t="shared" si="382"/>
        <v>0</v>
      </c>
      <c r="N99" s="1222">
        <f t="shared" si="380"/>
        <v>0</v>
      </c>
      <c r="O99" s="729">
        <f t="shared" si="382"/>
        <v>0</v>
      </c>
      <c r="P99" s="732">
        <f t="shared" si="382"/>
        <v>0</v>
      </c>
      <c r="Q99" s="669">
        <f t="shared" si="382"/>
        <v>0</v>
      </c>
    </row>
    <row r="100">
      <c r="B100" s="608" t="s">
        <v>637</v>
      </c>
      <c r="C100" s="609" t="s">
        <v>13</v>
      </c>
      <c r="D100" s="1221">
        <v>0</v>
      </c>
      <c r="E100" s="669">
        <f t="shared" si="377"/>
        <v>0</v>
      </c>
      <c r="F100" s="402">
        <f t="shared" si="381"/>
        <v>0</v>
      </c>
      <c r="G100" s="403">
        <f t="shared" si="381"/>
        <v>0</v>
      </c>
      <c r="H100" s="404">
        <f t="shared" si="381"/>
        <v>0</v>
      </c>
      <c r="I100" s="350">
        <f t="shared" si="378"/>
        <v>0</v>
      </c>
      <c r="J100" s="402">
        <f t="shared" si="382"/>
        <v>0</v>
      </c>
      <c r="K100" s="403">
        <f t="shared" si="382"/>
        <v>0</v>
      </c>
      <c r="L100" s="404">
        <f t="shared" si="382"/>
        <v>0</v>
      </c>
      <c r="M100" s="1190">
        <f t="shared" si="382"/>
        <v>0</v>
      </c>
      <c r="N100" s="1222">
        <f t="shared" si="380"/>
        <v>0</v>
      </c>
      <c r="O100" s="729">
        <f t="shared" si="382"/>
        <v>0</v>
      </c>
      <c r="P100" s="732">
        <f t="shared" si="382"/>
        <v>0</v>
      </c>
      <c r="Q100" s="669">
        <f t="shared" si="382"/>
        <v>0</v>
      </c>
    </row>
    <row r="101">
      <c r="B101" s="606" t="s">
        <v>167</v>
      </c>
      <c r="C101" s="610" t="s">
        <v>15</v>
      </c>
      <c r="D101" s="1219">
        <f>SUM(D102:D105)</f>
        <v>0</v>
      </c>
      <c r="E101" s="179">
        <f t="shared" si="377"/>
        <v>0</v>
      </c>
      <c r="F101" s="176">
        <f>SUM(F102:F105)</f>
        <v>0</v>
      </c>
      <c r="G101" s="177">
        <f>SUM(G102:G105)</f>
        <v>0</v>
      </c>
      <c r="H101" s="178">
        <f>SUM(H102:H105)</f>
        <v>0</v>
      </c>
      <c r="I101" s="175">
        <f t="shared" si="378"/>
        <v>0</v>
      </c>
      <c r="J101" s="176">
        <f t="shared" ref="J101:Q101" si="383">SUM(J102:J105)</f>
        <v>0</v>
      </c>
      <c r="K101" s="177">
        <f t="shared" si="383"/>
        <v>0</v>
      </c>
      <c r="L101" s="178">
        <f t="shared" si="383"/>
        <v>0</v>
      </c>
      <c r="M101" s="1188">
        <f t="shared" si="383"/>
        <v>0</v>
      </c>
      <c r="N101" s="1220">
        <f t="shared" si="380"/>
        <v>0</v>
      </c>
      <c r="O101" s="722">
        <f t="shared" si="383"/>
        <v>0</v>
      </c>
      <c r="P101" s="725">
        <f t="shared" si="383"/>
        <v>0</v>
      </c>
      <c r="Q101" s="179">
        <f t="shared" si="383"/>
        <v>0</v>
      </c>
      <c r="R101" s="667"/>
    </row>
    <row r="102">
      <c r="B102" s="608" t="s">
        <v>494</v>
      </c>
      <c r="C102" s="609" t="s">
        <v>17</v>
      </c>
      <c r="D102" s="1221">
        <v>0</v>
      </c>
      <c r="E102" s="669">
        <f t="shared" si="377"/>
        <v>0</v>
      </c>
      <c r="F102" s="402">
        <f t="shared" ref="F102:H105" si="384">IFERROR($D102*F122/100, 0)</f>
        <v>0</v>
      </c>
      <c r="G102" s="403">
        <f t="shared" si="384"/>
        <v>0</v>
      </c>
      <c r="H102" s="404">
        <f t="shared" si="384"/>
        <v>0</v>
      </c>
      <c r="I102" s="350">
        <f t="shared" si="378"/>
        <v>0</v>
      </c>
      <c r="J102" s="402">
        <f t="shared" ref="J102:Q105" si="385">IFERROR($D102*J122/100, 0)</f>
        <v>0</v>
      </c>
      <c r="K102" s="403">
        <f t="shared" si="385"/>
        <v>0</v>
      </c>
      <c r="L102" s="404">
        <f t="shared" si="385"/>
        <v>0</v>
      </c>
      <c r="M102" s="1190">
        <f t="shared" si="385"/>
        <v>0</v>
      </c>
      <c r="N102" s="1222">
        <f t="shared" si="380"/>
        <v>0</v>
      </c>
      <c r="O102" s="729">
        <f t="shared" si="385"/>
        <v>0</v>
      </c>
      <c r="P102" s="732">
        <f t="shared" si="385"/>
        <v>0</v>
      </c>
      <c r="Q102" s="669">
        <f t="shared" si="385"/>
        <v>0</v>
      </c>
    </row>
    <row r="103">
      <c r="B103" s="608" t="s">
        <v>496</v>
      </c>
      <c r="C103" s="609" t="s">
        <v>591</v>
      </c>
      <c r="D103" s="1221">
        <v>0</v>
      </c>
      <c r="E103" s="669">
        <f t="shared" si="377"/>
        <v>0</v>
      </c>
      <c r="F103" s="402">
        <f t="shared" si="384"/>
        <v>0</v>
      </c>
      <c r="G103" s="403">
        <f t="shared" si="384"/>
        <v>0</v>
      </c>
      <c r="H103" s="404">
        <f t="shared" si="384"/>
        <v>0</v>
      </c>
      <c r="I103" s="350">
        <f t="shared" si="378"/>
        <v>0</v>
      </c>
      <c r="J103" s="402">
        <f t="shared" si="385"/>
        <v>0</v>
      </c>
      <c r="K103" s="403">
        <f t="shared" si="385"/>
        <v>0</v>
      </c>
      <c r="L103" s="404">
        <f t="shared" si="385"/>
        <v>0</v>
      </c>
      <c r="M103" s="1190">
        <f t="shared" si="385"/>
        <v>0</v>
      </c>
      <c r="N103" s="1222">
        <f t="shared" si="380"/>
        <v>0</v>
      </c>
      <c r="O103" s="729">
        <f t="shared" si="385"/>
        <v>0</v>
      </c>
      <c r="P103" s="732">
        <f t="shared" si="385"/>
        <v>0</v>
      </c>
      <c r="Q103" s="669">
        <f t="shared" si="385"/>
        <v>0</v>
      </c>
    </row>
    <row r="104">
      <c r="B104" s="608" t="s">
        <v>638</v>
      </c>
      <c r="C104" s="609" t="s">
        <v>23</v>
      </c>
      <c r="D104" s="1221">
        <v>0</v>
      </c>
      <c r="E104" s="669">
        <f t="shared" si="377"/>
        <v>0</v>
      </c>
      <c r="F104" s="402">
        <f t="shared" si="384"/>
        <v>0</v>
      </c>
      <c r="G104" s="403">
        <f t="shared" si="384"/>
        <v>0</v>
      </c>
      <c r="H104" s="404">
        <f t="shared" si="384"/>
        <v>0</v>
      </c>
      <c r="I104" s="350">
        <f t="shared" si="378"/>
        <v>0</v>
      </c>
      <c r="J104" s="402">
        <f t="shared" si="385"/>
        <v>0</v>
      </c>
      <c r="K104" s="403">
        <f t="shared" si="385"/>
        <v>0</v>
      </c>
      <c r="L104" s="404">
        <f t="shared" si="385"/>
        <v>0</v>
      </c>
      <c r="M104" s="1190">
        <f t="shared" si="385"/>
        <v>0</v>
      </c>
      <c r="N104" s="1222">
        <f t="shared" si="380"/>
        <v>0</v>
      </c>
      <c r="O104" s="729">
        <f t="shared" si="385"/>
        <v>0</v>
      </c>
      <c r="P104" s="732">
        <f t="shared" si="385"/>
        <v>0</v>
      </c>
      <c r="Q104" s="669">
        <f t="shared" si="385"/>
        <v>0</v>
      </c>
    </row>
    <row r="105">
      <c r="B105" s="608" t="s">
        <v>639</v>
      </c>
      <c r="C105" s="609" t="s">
        <v>640</v>
      </c>
      <c r="D105" s="1221">
        <v>0</v>
      </c>
      <c r="E105" s="669">
        <f t="shared" si="377"/>
        <v>0</v>
      </c>
      <c r="F105" s="402">
        <f t="shared" si="384"/>
        <v>0</v>
      </c>
      <c r="G105" s="403">
        <f t="shared" si="384"/>
        <v>0</v>
      </c>
      <c r="H105" s="404">
        <f t="shared" si="384"/>
        <v>0</v>
      </c>
      <c r="I105" s="350">
        <f t="shared" si="378"/>
        <v>0</v>
      </c>
      <c r="J105" s="402">
        <f t="shared" si="385"/>
        <v>0</v>
      </c>
      <c r="K105" s="403">
        <f t="shared" si="385"/>
        <v>0</v>
      </c>
      <c r="L105" s="404">
        <f t="shared" si="385"/>
        <v>0</v>
      </c>
      <c r="M105" s="1190">
        <f t="shared" si="385"/>
        <v>0</v>
      </c>
      <c r="N105" s="1222">
        <f t="shared" si="380"/>
        <v>0</v>
      </c>
      <c r="O105" s="729">
        <f t="shared" si="385"/>
        <v>0</v>
      </c>
      <c r="P105" s="732">
        <f t="shared" si="385"/>
        <v>0</v>
      </c>
      <c r="Q105" s="669">
        <f t="shared" si="385"/>
        <v>0</v>
      </c>
    </row>
    <row r="106">
      <c r="B106" s="606" t="s">
        <v>169</v>
      </c>
      <c r="C106" s="612" t="s">
        <v>27</v>
      </c>
      <c r="D106" s="1219">
        <f>D107</f>
        <v>0</v>
      </c>
      <c r="E106" s="179">
        <f t="shared" si="377"/>
        <v>0</v>
      </c>
      <c r="F106" s="176">
        <f>F107</f>
        <v>0</v>
      </c>
      <c r="G106" s="177">
        <f>G107</f>
        <v>0</v>
      </c>
      <c r="H106" s="178">
        <f>H107</f>
        <v>0</v>
      </c>
      <c r="I106" s="175">
        <f t="shared" si="378"/>
        <v>0</v>
      </c>
      <c r="J106" s="176">
        <f t="shared" ref="J106:Q106" si="386">J107</f>
        <v>0</v>
      </c>
      <c r="K106" s="177">
        <f t="shared" si="386"/>
        <v>0</v>
      </c>
      <c r="L106" s="178">
        <f t="shared" si="386"/>
        <v>0</v>
      </c>
      <c r="M106" s="1188">
        <f t="shared" si="386"/>
        <v>0</v>
      </c>
      <c r="N106" s="1220">
        <f t="shared" si="380"/>
        <v>0</v>
      </c>
      <c r="O106" s="722">
        <f t="shared" si="386"/>
        <v>0</v>
      </c>
      <c r="P106" s="725">
        <f t="shared" si="386"/>
        <v>0</v>
      </c>
      <c r="Q106" s="179">
        <f t="shared" si="386"/>
        <v>0</v>
      </c>
      <c r="R106" s="667"/>
    </row>
    <row r="107">
      <c r="B107" s="608" t="s">
        <v>497</v>
      </c>
      <c r="C107" s="613" t="s">
        <v>641</v>
      </c>
      <c r="D107" s="1221">
        <v>0</v>
      </c>
      <c r="E107" s="669">
        <f t="shared" si="377"/>
        <v>0</v>
      </c>
      <c r="F107" s="402">
        <f>IFERROR($D107*F126/100, 0)</f>
        <v>0</v>
      </c>
      <c r="G107" s="403">
        <f>IFERROR($D107*G126/100, 0)</f>
        <v>0</v>
      </c>
      <c r="H107" s="404">
        <f>IFERROR($D107*H126/100, 0)</f>
        <v>0</v>
      </c>
      <c r="I107" s="350">
        <f t="shared" si="378"/>
        <v>0</v>
      </c>
      <c r="J107" s="402">
        <f t="shared" ref="J107:Q107" si="387">IFERROR($D107*J126/100, 0)</f>
        <v>0</v>
      </c>
      <c r="K107" s="403">
        <f t="shared" si="387"/>
        <v>0</v>
      </c>
      <c r="L107" s="404">
        <f t="shared" si="387"/>
        <v>0</v>
      </c>
      <c r="M107" s="1190">
        <f t="shared" si="387"/>
        <v>0</v>
      </c>
      <c r="N107" s="1222">
        <f t="shared" si="380"/>
        <v>0</v>
      </c>
      <c r="O107" s="729">
        <f t="shared" si="387"/>
        <v>0</v>
      </c>
      <c r="P107" s="732">
        <f t="shared" si="387"/>
        <v>0</v>
      </c>
      <c r="Q107" s="669">
        <f t="shared" si="387"/>
        <v>0</v>
      </c>
    </row>
    <row r="108">
      <c r="B108" s="606" t="s">
        <v>171</v>
      </c>
      <c r="C108" s="612" t="s">
        <v>33</v>
      </c>
      <c r="D108" s="1219">
        <f>D109+D110</f>
        <v>1.9131326913483</v>
      </c>
      <c r="E108" s="179">
        <f t="shared" si="377"/>
        <v>0.61892919740414643</v>
      </c>
      <c r="F108" s="176">
        <f>F109+F110</f>
        <v>0.11127338988493535</v>
      </c>
      <c r="G108" s="177">
        <f>G109+G110</f>
        <v>0.033867535214317152</v>
      </c>
      <c r="H108" s="178">
        <f>H109+H110</f>
        <v>0.4737882723048939</v>
      </c>
      <c r="I108" s="175">
        <f t="shared" si="378"/>
        <v>1.0131638284622639</v>
      </c>
      <c r="J108" s="176">
        <f t="shared" ref="J108:Q108" si="388">J109+J110</f>
        <v>0.42996881792010611</v>
      </c>
      <c r="K108" s="177">
        <f t="shared" si="388"/>
        <v>0.37839744792596686</v>
      </c>
      <c r="L108" s="178">
        <f t="shared" si="388"/>
        <v>0.204797562616191</v>
      </c>
      <c r="M108" s="1188">
        <f t="shared" si="388"/>
        <v>0.07646280931685985</v>
      </c>
      <c r="N108" s="1220">
        <f t="shared" si="380"/>
        <v>0.10596210790980949</v>
      </c>
      <c r="O108" s="722">
        <f t="shared" si="388"/>
        <v>0.10596210790980949</v>
      </c>
      <c r="P108" s="725">
        <f t="shared" si="388"/>
        <v>0</v>
      </c>
      <c r="Q108" s="179">
        <f t="shared" si="388"/>
        <v>0.098614748255218543</v>
      </c>
      <c r="R108" s="667"/>
    </row>
    <row r="109">
      <c r="B109" s="608" t="s">
        <v>498</v>
      </c>
      <c r="C109" s="613" t="s">
        <v>595</v>
      </c>
      <c r="D109" s="1221">
        <v>0</v>
      </c>
      <c r="E109" s="669">
        <f t="shared" si="377"/>
        <v>0</v>
      </c>
      <c r="F109" s="402">
        <f t="shared" ref="F109:H110" si="389">IFERROR($D109*F127/100, 0)</f>
        <v>0</v>
      </c>
      <c r="G109" s="403">
        <f t="shared" si="389"/>
        <v>0</v>
      </c>
      <c r="H109" s="404">
        <f t="shared" si="389"/>
        <v>0</v>
      </c>
      <c r="I109" s="350">
        <f t="shared" si="378"/>
        <v>0</v>
      </c>
      <c r="J109" s="402">
        <f t="shared" ref="J109:Q110" si="390">IFERROR($D109*J127/100, 0)</f>
        <v>0</v>
      </c>
      <c r="K109" s="403">
        <f t="shared" si="390"/>
        <v>0</v>
      </c>
      <c r="L109" s="404">
        <f t="shared" si="390"/>
        <v>0</v>
      </c>
      <c r="M109" s="1190">
        <f t="shared" si="390"/>
        <v>0</v>
      </c>
      <c r="N109" s="1222">
        <f t="shared" si="380"/>
        <v>0</v>
      </c>
      <c r="O109" s="729">
        <f t="shared" si="390"/>
        <v>0</v>
      </c>
      <c r="P109" s="732">
        <f t="shared" si="390"/>
        <v>0</v>
      </c>
      <c r="Q109" s="669">
        <f t="shared" si="390"/>
        <v>0</v>
      </c>
    </row>
    <row r="110">
      <c r="B110" s="608" t="s">
        <v>499</v>
      </c>
      <c r="C110" s="649" t="s">
        <v>597</v>
      </c>
      <c r="D110" s="1221">
        <v>1.9131326913483</v>
      </c>
      <c r="E110" s="669">
        <f t="shared" si="377"/>
        <v>0.61892919740414643</v>
      </c>
      <c r="F110" s="402">
        <f t="shared" si="389"/>
        <v>0.11127338988493535</v>
      </c>
      <c r="G110" s="403">
        <f t="shared" si="389"/>
        <v>0.033867535214317152</v>
      </c>
      <c r="H110" s="404">
        <f t="shared" si="389"/>
        <v>0.4737882723048939</v>
      </c>
      <c r="I110" s="350">
        <f t="shared" si="378"/>
        <v>1.0131638284622639</v>
      </c>
      <c r="J110" s="402">
        <f t="shared" si="390"/>
        <v>0.42996881792010611</v>
      </c>
      <c r="K110" s="403">
        <f t="shared" si="390"/>
        <v>0.37839744792596686</v>
      </c>
      <c r="L110" s="404">
        <f t="shared" si="390"/>
        <v>0.204797562616191</v>
      </c>
      <c r="M110" s="1190">
        <f t="shared" si="390"/>
        <v>0.07646280931685985</v>
      </c>
      <c r="N110" s="1222">
        <f t="shared" si="380"/>
        <v>0.10596210790980949</v>
      </c>
      <c r="O110" s="729">
        <f t="shared" si="390"/>
        <v>0.10596210790980949</v>
      </c>
      <c r="P110" s="732">
        <f t="shared" si="390"/>
        <v>0</v>
      </c>
      <c r="Q110" s="669">
        <f t="shared" si="390"/>
        <v>0.098614748255218543</v>
      </c>
    </row>
    <row r="111">
      <c r="B111" s="606" t="s">
        <v>173</v>
      </c>
      <c r="C111" s="618" t="s">
        <v>39</v>
      </c>
      <c r="D111" s="1223">
        <f>D112+D113</f>
        <v>0</v>
      </c>
      <c r="E111" s="623">
        <f t="shared" si="377"/>
        <v>0</v>
      </c>
      <c r="F111" s="620">
        <f>F112+F113</f>
        <v>0</v>
      </c>
      <c r="G111" s="621">
        <f>G112+G113</f>
        <v>0</v>
      </c>
      <c r="H111" s="650">
        <f>H112+H113</f>
        <v>0</v>
      </c>
      <c r="I111" s="619">
        <f t="shared" si="378"/>
        <v>0</v>
      </c>
      <c r="J111" s="620">
        <f t="shared" ref="J111:Q111" si="391">J112+J113</f>
        <v>0</v>
      </c>
      <c r="K111" s="621">
        <f t="shared" si="391"/>
        <v>0</v>
      </c>
      <c r="L111" s="650">
        <f t="shared" si="391"/>
        <v>0</v>
      </c>
      <c r="M111" s="1193">
        <f t="shared" si="391"/>
        <v>0</v>
      </c>
      <c r="N111" s="1210">
        <f t="shared" si="380"/>
        <v>0</v>
      </c>
      <c r="O111" s="734">
        <f t="shared" si="391"/>
        <v>0</v>
      </c>
      <c r="P111" s="737">
        <f t="shared" si="391"/>
        <v>0</v>
      </c>
      <c r="Q111" s="623">
        <f t="shared" si="391"/>
        <v>0</v>
      </c>
      <c r="R111" s="667"/>
    </row>
    <row r="112">
      <c r="B112" s="624" t="s">
        <v>642</v>
      </c>
      <c r="C112" s="625" t="s">
        <v>41</v>
      </c>
      <c r="D112" s="1224">
        <v>0</v>
      </c>
      <c r="E112" s="669">
        <f t="shared" si="377"/>
        <v>0</v>
      </c>
      <c r="F112" s="402">
        <f t="shared" ref="F112:H113" si="392">IFERROR($D112*F129/100, 0)</f>
        <v>0</v>
      </c>
      <c r="G112" s="403">
        <f t="shared" si="392"/>
        <v>0</v>
      </c>
      <c r="H112" s="404">
        <f t="shared" si="392"/>
        <v>0</v>
      </c>
      <c r="I112" s="350">
        <f t="shared" si="378"/>
        <v>0</v>
      </c>
      <c r="J112" s="402">
        <f t="shared" ref="J112:Q113" si="393">IFERROR($D112*J129/100, 0)</f>
        <v>0</v>
      </c>
      <c r="K112" s="403">
        <f t="shared" si="393"/>
        <v>0</v>
      </c>
      <c r="L112" s="404">
        <f t="shared" si="393"/>
        <v>0</v>
      </c>
      <c r="M112" s="1190">
        <f t="shared" si="393"/>
        <v>0</v>
      </c>
      <c r="N112" s="1222">
        <f t="shared" si="380"/>
        <v>0</v>
      </c>
      <c r="O112" s="729">
        <f t="shared" si="393"/>
        <v>0</v>
      </c>
      <c r="P112" s="732">
        <f t="shared" si="393"/>
        <v>0</v>
      </c>
      <c r="Q112" s="669">
        <f t="shared" si="393"/>
        <v>0</v>
      </c>
    </row>
    <row r="113">
      <c r="B113" s="624" t="s">
        <v>643</v>
      </c>
      <c r="C113" s="629" t="s">
        <v>644</v>
      </c>
      <c r="D113" s="1224">
        <v>0</v>
      </c>
      <c r="E113" s="669">
        <f t="shared" si="377"/>
        <v>0</v>
      </c>
      <c r="F113" s="402">
        <f t="shared" si="392"/>
        <v>0</v>
      </c>
      <c r="G113" s="403">
        <f t="shared" si="392"/>
        <v>0</v>
      </c>
      <c r="H113" s="404">
        <f t="shared" si="392"/>
        <v>0</v>
      </c>
      <c r="I113" s="350">
        <f t="shared" si="378"/>
        <v>0</v>
      </c>
      <c r="J113" s="402">
        <f t="shared" si="393"/>
        <v>0</v>
      </c>
      <c r="K113" s="403">
        <f t="shared" si="393"/>
        <v>0</v>
      </c>
      <c r="L113" s="404">
        <f t="shared" si="393"/>
        <v>0</v>
      </c>
      <c r="M113" s="1190">
        <f t="shared" si="393"/>
        <v>0</v>
      </c>
      <c r="N113" s="1222">
        <f t="shared" si="380"/>
        <v>0</v>
      </c>
      <c r="O113" s="729">
        <f t="shared" si="393"/>
        <v>0</v>
      </c>
      <c r="P113" s="732">
        <f t="shared" si="393"/>
        <v>0</v>
      </c>
      <c r="Q113" s="669">
        <f t="shared" si="393"/>
        <v>0</v>
      </c>
    </row>
    <row r="114">
      <c r="B114" s="630" t="s">
        <v>175</v>
      </c>
      <c r="C114" s="631" t="s">
        <v>598</v>
      </c>
      <c r="D114" s="1223">
        <f>SUM(D115:D117)</f>
        <v>0</v>
      </c>
      <c r="E114" s="623">
        <f t="shared" si="377"/>
        <v>0</v>
      </c>
      <c r="F114" s="620">
        <f>F115+F116+F117</f>
        <v>0</v>
      </c>
      <c r="G114" s="621">
        <f>G115+G116+G117</f>
        <v>0</v>
      </c>
      <c r="H114" s="650">
        <f>H115+H116+H117</f>
        <v>0</v>
      </c>
      <c r="I114" s="619">
        <f t="shared" si="378"/>
        <v>0</v>
      </c>
      <c r="J114" s="620">
        <f t="shared" ref="J114:Q114" si="394">J115+J116+J117</f>
        <v>0</v>
      </c>
      <c r="K114" s="621">
        <f t="shared" si="394"/>
        <v>0</v>
      </c>
      <c r="L114" s="650">
        <f t="shared" si="394"/>
        <v>0</v>
      </c>
      <c r="M114" s="1193">
        <f t="shared" si="394"/>
        <v>0</v>
      </c>
      <c r="N114" s="1210">
        <f t="shared" si="380"/>
        <v>0</v>
      </c>
      <c r="O114" s="739">
        <f t="shared" ref="O114:P114" si="395">SUM(O115:O117)</f>
        <v>0</v>
      </c>
      <c r="P114" s="743">
        <f t="shared" si="395"/>
        <v>0</v>
      </c>
      <c r="Q114" s="623">
        <f t="shared" si="394"/>
        <v>0</v>
      </c>
      <c r="R114" s="667"/>
    </row>
    <row r="115">
      <c r="B115" s="632" t="s">
        <v>503</v>
      </c>
      <c r="C115" s="1166" t="s">
        <v>599</v>
      </c>
      <c r="D115" s="1225">
        <v>0</v>
      </c>
      <c r="E115" s="669">
        <f t="shared" si="377"/>
        <v>0</v>
      </c>
      <c r="F115" s="402">
        <f t="shared" ref="F115:H117" si="396">IFERROR($D115*F131/100, 0)</f>
        <v>0</v>
      </c>
      <c r="G115" s="403">
        <f t="shared" si="396"/>
        <v>0</v>
      </c>
      <c r="H115" s="404">
        <f t="shared" si="396"/>
        <v>0</v>
      </c>
      <c r="I115" s="350">
        <f t="shared" si="378"/>
        <v>0</v>
      </c>
      <c r="J115" s="402">
        <f t="shared" ref="J115:Q117" si="397">IFERROR($D115*J131/100, 0)</f>
        <v>0</v>
      </c>
      <c r="K115" s="403">
        <f t="shared" si="397"/>
        <v>0</v>
      </c>
      <c r="L115" s="404">
        <f t="shared" si="397"/>
        <v>0</v>
      </c>
      <c r="M115" s="1190">
        <f t="shared" si="397"/>
        <v>0</v>
      </c>
      <c r="N115" s="1222">
        <f t="shared" si="380"/>
        <v>0</v>
      </c>
      <c r="O115" s="729">
        <f t="shared" si="397"/>
        <v>0</v>
      </c>
      <c r="P115" s="732">
        <f t="shared" si="397"/>
        <v>0</v>
      </c>
      <c r="Q115" s="669">
        <f t="shared" si="397"/>
        <v>0</v>
      </c>
    </row>
    <row r="116">
      <c r="B116" s="624" t="s">
        <v>504</v>
      </c>
      <c r="C116" s="1166" t="s">
        <v>599</v>
      </c>
      <c r="D116" s="1225">
        <v>0</v>
      </c>
      <c r="E116" s="669">
        <f t="shared" si="377"/>
        <v>0</v>
      </c>
      <c r="F116" s="402">
        <f t="shared" si="396"/>
        <v>0</v>
      </c>
      <c r="G116" s="403">
        <f t="shared" si="396"/>
        <v>0</v>
      </c>
      <c r="H116" s="404">
        <f t="shared" si="396"/>
        <v>0</v>
      </c>
      <c r="I116" s="350">
        <f t="shared" si="378"/>
        <v>0</v>
      </c>
      <c r="J116" s="402">
        <f t="shared" si="397"/>
        <v>0</v>
      </c>
      <c r="K116" s="403">
        <f t="shared" si="397"/>
        <v>0</v>
      </c>
      <c r="L116" s="404">
        <f t="shared" si="397"/>
        <v>0</v>
      </c>
      <c r="M116" s="1190">
        <f t="shared" si="397"/>
        <v>0</v>
      </c>
      <c r="N116" s="1222">
        <f t="shared" si="380"/>
        <v>0</v>
      </c>
      <c r="O116" s="729">
        <f t="shared" si="397"/>
        <v>0</v>
      </c>
      <c r="P116" s="732">
        <f t="shared" si="397"/>
        <v>0</v>
      </c>
      <c r="Q116" s="669">
        <f t="shared" si="397"/>
        <v>0</v>
      </c>
    </row>
    <row r="117" thickBot="1">
      <c r="B117" s="670" t="s">
        <v>505</v>
      </c>
      <c r="C117" s="1166" t="s">
        <v>599</v>
      </c>
      <c r="D117" s="1221">
        <v>0</v>
      </c>
      <c r="E117" s="669">
        <f t="shared" si="377"/>
        <v>0</v>
      </c>
      <c r="F117" s="402">
        <f t="shared" si="396"/>
        <v>0</v>
      </c>
      <c r="G117" s="403">
        <f t="shared" si="396"/>
        <v>0</v>
      </c>
      <c r="H117" s="404">
        <f t="shared" si="396"/>
        <v>0</v>
      </c>
      <c r="I117" s="350">
        <f t="shared" si="378"/>
        <v>0</v>
      </c>
      <c r="J117" s="402">
        <f t="shared" si="397"/>
        <v>0</v>
      </c>
      <c r="K117" s="403">
        <f t="shared" si="397"/>
        <v>0</v>
      </c>
      <c r="L117" s="404">
        <f t="shared" si="397"/>
        <v>0</v>
      </c>
      <c r="M117" s="1190">
        <f t="shared" si="397"/>
        <v>0</v>
      </c>
      <c r="N117" s="1222">
        <f t="shared" si="380"/>
        <v>0</v>
      </c>
      <c r="O117" s="729">
        <f t="shared" si="397"/>
        <v>0</v>
      </c>
      <c r="P117" s="732">
        <f t="shared" si="397"/>
        <v>0</v>
      </c>
      <c r="Q117" s="669">
        <f t="shared" si="397"/>
        <v>0</v>
      </c>
    </row>
    <row r="118" thickBot="1" ht="74.25" customHeight="1">
      <c r="B118" s="596" t="s">
        <v>79</v>
      </c>
      <c r="C118" s="53" t="s">
        <v>645</v>
      </c>
      <c r="D118" s="1226" t="s">
        <v>249</v>
      </c>
      <c r="E118" s="1199" t="s">
        <v>250</v>
      </c>
      <c r="F118" s="1200" t="s">
        <v>251</v>
      </c>
      <c r="G118" s="1201" t="s">
        <v>252</v>
      </c>
      <c r="H118" s="1202" t="s">
        <v>253</v>
      </c>
      <c r="I118" s="53" t="s">
        <v>254</v>
      </c>
      <c r="J118" s="1200" t="s">
        <v>255</v>
      </c>
      <c r="K118" s="1201" t="s">
        <v>256</v>
      </c>
      <c r="L118" s="1203" t="s">
        <v>257</v>
      </c>
      <c r="M118" s="1204" t="s">
        <v>258</v>
      </c>
      <c r="N118" s="1094" t="s">
        <v>259</v>
      </c>
      <c r="O118" s="1205" t="s">
        <v>260</v>
      </c>
      <c r="P118" s="1205" t="s">
        <v>261</v>
      </c>
      <c r="Q118" s="1206" t="s">
        <v>262</v>
      </c>
    </row>
    <row r="119">
      <c r="B119" s="417" t="s">
        <v>208</v>
      </c>
      <c r="C119" s="679" t="s">
        <v>646</v>
      </c>
      <c r="D119" s="1109">
        <f t="shared" ref="D119:D134" si="398">E119+I119+M119+N119+Q119</f>
        <v>99.999999999999915</v>
      </c>
      <c r="E119" s="681">
        <f t="shared" ref="E119:E134" si="399">SUM(F119:H119)</f>
        <v>32.351608448442207</v>
      </c>
      <c r="F119" s="1227">
        <v>5.8162923245284297</v>
      </c>
      <c r="G119" s="1228">
        <v>1.7702658768769799</v>
      </c>
      <c r="H119" s="1229">
        <v>24.7650502470368</v>
      </c>
      <c r="I119" s="681">
        <f t="shared" ref="I119:I134" si="400">SUM(J119:L119)</f>
        <v>52.958366821290703</v>
      </c>
      <c r="J119" s="1227">
        <v>22.474594672107202</v>
      </c>
      <c r="K119" s="1228">
        <v>19.778944222592699</v>
      </c>
      <c r="L119" s="1229">
        <v>10.7048279265908</v>
      </c>
      <c r="M119" s="1230">
        <v>3.9967331938158401</v>
      </c>
      <c r="N119" s="1208">
        <f>SUM(O119:P119)</f>
        <v>5.5386700770416297</v>
      </c>
      <c r="O119" s="683">
        <v>5.5386700770416297</v>
      </c>
      <c r="P119" s="687">
        <v>0</v>
      </c>
      <c r="Q119" s="1231">
        <v>5.1546214594095296</v>
      </c>
      <c r="R119" s="38"/>
    </row>
    <row r="120">
      <c r="B120" s="447" t="s">
        <v>210</v>
      </c>
      <c r="C120" s="688" t="s">
        <v>647</v>
      </c>
      <c r="D120" s="1109">
        <f t="shared" si="398"/>
        <v>99.999999999999915</v>
      </c>
      <c r="E120" s="690">
        <f t="shared" si="399"/>
        <v>32.351608448442207</v>
      </c>
      <c r="F120" s="1232">
        <v>5.8162923245284297</v>
      </c>
      <c r="G120" s="1233">
        <v>1.7702658768769799</v>
      </c>
      <c r="H120" s="1234">
        <v>24.7650502470368</v>
      </c>
      <c r="I120" s="690">
        <f t="shared" si="400"/>
        <v>52.958366821290703</v>
      </c>
      <c r="J120" s="1232">
        <v>22.474594672107202</v>
      </c>
      <c r="K120" s="1233">
        <v>19.778944222592699</v>
      </c>
      <c r="L120" s="1234">
        <v>10.7048279265908</v>
      </c>
      <c r="M120" s="1235">
        <v>3.9967331938158401</v>
      </c>
      <c r="N120" s="1210">
        <f t="shared" ref="N120:N133" si="401">SUM(O120:P120)</f>
        <v>5.5386700770416297</v>
      </c>
      <c r="O120" s="692">
        <v>5.5386700770416297</v>
      </c>
      <c r="P120" s="695">
        <v>0</v>
      </c>
      <c r="Q120" s="1236">
        <v>5.1546214594095296</v>
      </c>
    </row>
    <row r="121">
      <c r="B121" s="447" t="s">
        <v>218</v>
      </c>
      <c r="C121" s="688" t="s">
        <v>648</v>
      </c>
      <c r="D121" s="1109">
        <f t="shared" si="398"/>
        <v>99.999999999999915</v>
      </c>
      <c r="E121" s="690">
        <f t="shared" si="399"/>
        <v>32.351608448442207</v>
      </c>
      <c r="F121" s="1232">
        <v>5.8162923245284297</v>
      </c>
      <c r="G121" s="1233">
        <v>1.7702658768769799</v>
      </c>
      <c r="H121" s="1234">
        <v>24.7650502470368</v>
      </c>
      <c r="I121" s="690">
        <f t="shared" si="400"/>
        <v>52.958366821290703</v>
      </c>
      <c r="J121" s="1232">
        <v>22.474594672107202</v>
      </c>
      <c r="K121" s="1233">
        <v>19.778944222592699</v>
      </c>
      <c r="L121" s="1234">
        <v>10.7048279265908</v>
      </c>
      <c r="M121" s="1235">
        <v>3.9967331938158401</v>
      </c>
      <c r="N121" s="1210">
        <f t="shared" si="401"/>
        <v>5.5386700770416297</v>
      </c>
      <c r="O121" s="692">
        <v>5.5386700770416297</v>
      </c>
      <c r="P121" s="695">
        <v>0</v>
      </c>
      <c r="Q121" s="1236">
        <v>5.1546214594095296</v>
      </c>
    </row>
    <row r="122">
      <c r="B122" s="451" t="s">
        <v>649</v>
      </c>
      <c r="C122" s="688" t="s">
        <v>650</v>
      </c>
      <c r="D122" s="1109">
        <f t="shared" si="398"/>
        <v>99.999999999999915</v>
      </c>
      <c r="E122" s="690">
        <f t="shared" si="399"/>
        <v>32.351608448442207</v>
      </c>
      <c r="F122" s="1232">
        <v>5.8162923245284297</v>
      </c>
      <c r="G122" s="1233">
        <v>1.7702658768769799</v>
      </c>
      <c r="H122" s="1234">
        <v>24.7650502470368</v>
      </c>
      <c r="I122" s="690">
        <f t="shared" si="400"/>
        <v>52.958366821290703</v>
      </c>
      <c r="J122" s="1232">
        <v>22.474594672107202</v>
      </c>
      <c r="K122" s="1233">
        <v>19.778944222592699</v>
      </c>
      <c r="L122" s="1234">
        <v>10.7048279265908</v>
      </c>
      <c r="M122" s="1235">
        <v>3.9967331938158401</v>
      </c>
      <c r="N122" s="1210">
        <f t="shared" si="401"/>
        <v>5.5386700770416297</v>
      </c>
      <c r="O122" s="692">
        <v>5.5386700770416297</v>
      </c>
      <c r="P122" s="695">
        <v>0</v>
      </c>
      <c r="Q122" s="1236">
        <v>5.1546214594095296</v>
      </c>
    </row>
    <row r="123">
      <c r="B123" s="447" t="s">
        <v>651</v>
      </c>
      <c r="C123" s="688" t="s">
        <v>652</v>
      </c>
      <c r="D123" s="1109">
        <f t="shared" si="398"/>
        <v>99.999999999999915</v>
      </c>
      <c r="E123" s="690">
        <f t="shared" si="399"/>
        <v>32.351608448442207</v>
      </c>
      <c r="F123" s="1232">
        <v>5.8162923245284297</v>
      </c>
      <c r="G123" s="1233">
        <v>1.7702658768769799</v>
      </c>
      <c r="H123" s="1234">
        <v>24.7650502470368</v>
      </c>
      <c r="I123" s="690">
        <f t="shared" si="400"/>
        <v>52.958366821290703</v>
      </c>
      <c r="J123" s="1232">
        <v>22.474594672107202</v>
      </c>
      <c r="K123" s="1233">
        <v>19.778944222592699</v>
      </c>
      <c r="L123" s="1234">
        <v>10.7048279265908</v>
      </c>
      <c r="M123" s="1235">
        <v>3.9967331938158401</v>
      </c>
      <c r="N123" s="1210">
        <f t="shared" si="401"/>
        <v>5.5386700770416297</v>
      </c>
      <c r="O123" s="692">
        <v>5.5386700770416297</v>
      </c>
      <c r="P123" s="695">
        <v>0</v>
      </c>
      <c r="Q123" s="1236">
        <v>5.1546214594095296</v>
      </c>
    </row>
    <row r="124">
      <c r="B124" s="447" t="s">
        <v>653</v>
      </c>
      <c r="C124" s="688" t="s">
        <v>654</v>
      </c>
      <c r="D124" s="1109">
        <f t="shared" si="398"/>
        <v>99.999999999999915</v>
      </c>
      <c r="E124" s="690">
        <f t="shared" si="399"/>
        <v>32.351608448442207</v>
      </c>
      <c r="F124" s="1232">
        <v>5.8162923245284297</v>
      </c>
      <c r="G124" s="1233">
        <v>1.7702658768769799</v>
      </c>
      <c r="H124" s="1234">
        <v>24.7650502470368</v>
      </c>
      <c r="I124" s="690">
        <f t="shared" si="400"/>
        <v>52.958366821290703</v>
      </c>
      <c r="J124" s="1232">
        <v>22.474594672107202</v>
      </c>
      <c r="K124" s="1233">
        <v>19.778944222592699</v>
      </c>
      <c r="L124" s="1234">
        <v>10.7048279265908</v>
      </c>
      <c r="M124" s="1235">
        <v>3.9967331938158401</v>
      </c>
      <c r="N124" s="1210">
        <f t="shared" si="401"/>
        <v>5.5386700770416297</v>
      </c>
      <c r="O124" s="692">
        <v>5.5386700770416297</v>
      </c>
      <c r="P124" s="695">
        <v>0</v>
      </c>
      <c r="Q124" s="1236">
        <v>5.1546214594095296</v>
      </c>
    </row>
    <row r="125">
      <c r="B125" s="447" t="s">
        <v>655</v>
      </c>
      <c r="C125" s="688" t="s">
        <v>656</v>
      </c>
      <c r="D125" s="1109">
        <f t="shared" si="398"/>
        <v>99.999999999999915</v>
      </c>
      <c r="E125" s="690">
        <f t="shared" si="399"/>
        <v>32.351608448442207</v>
      </c>
      <c r="F125" s="1232">
        <v>5.8162923245284297</v>
      </c>
      <c r="G125" s="1233">
        <v>1.7702658768769799</v>
      </c>
      <c r="H125" s="1234">
        <v>24.7650502470368</v>
      </c>
      <c r="I125" s="690">
        <f t="shared" si="400"/>
        <v>52.958366821290703</v>
      </c>
      <c r="J125" s="1232">
        <v>22.474594672107202</v>
      </c>
      <c r="K125" s="1233">
        <v>19.778944222592699</v>
      </c>
      <c r="L125" s="1234">
        <v>10.7048279265908</v>
      </c>
      <c r="M125" s="1235">
        <v>3.9967331938158401</v>
      </c>
      <c r="N125" s="1210">
        <f t="shared" si="401"/>
        <v>5.5386700770416297</v>
      </c>
      <c r="O125" s="692">
        <v>5.5386700770416297</v>
      </c>
      <c r="P125" s="695">
        <v>0</v>
      </c>
      <c r="Q125" s="1236">
        <v>5.1546214594095296</v>
      </c>
    </row>
    <row r="126">
      <c r="B126" s="451" t="s">
        <v>657</v>
      </c>
      <c r="C126" s="688" t="s">
        <v>658</v>
      </c>
      <c r="D126" s="1109">
        <f t="shared" si="398"/>
        <v>99.999999999999915</v>
      </c>
      <c r="E126" s="690">
        <f t="shared" si="399"/>
        <v>32.351608448442207</v>
      </c>
      <c r="F126" s="1232">
        <v>5.8162923245284297</v>
      </c>
      <c r="G126" s="1233">
        <v>1.7702658768769799</v>
      </c>
      <c r="H126" s="1234">
        <v>24.7650502470368</v>
      </c>
      <c r="I126" s="690">
        <f t="shared" si="400"/>
        <v>52.958366821290703</v>
      </c>
      <c r="J126" s="1232">
        <v>22.474594672107202</v>
      </c>
      <c r="K126" s="1233">
        <v>19.778944222592699</v>
      </c>
      <c r="L126" s="1234">
        <v>10.7048279265908</v>
      </c>
      <c r="M126" s="1235">
        <v>3.9967331938158401</v>
      </c>
      <c r="N126" s="1210">
        <f t="shared" si="401"/>
        <v>5.5386700770416297</v>
      </c>
      <c r="O126" s="692">
        <v>5.5386700770416297</v>
      </c>
      <c r="P126" s="695">
        <v>0</v>
      </c>
      <c r="Q126" s="1236">
        <v>5.1546214594095296</v>
      </c>
    </row>
    <row r="127">
      <c r="B127" s="451" t="s">
        <v>659</v>
      </c>
      <c r="C127" s="688" t="s">
        <v>660</v>
      </c>
      <c r="D127" s="1109">
        <f t="shared" si="398"/>
        <v>99.999999999999915</v>
      </c>
      <c r="E127" s="690">
        <f t="shared" si="399"/>
        <v>32.351608448442207</v>
      </c>
      <c r="F127" s="1232">
        <v>5.8162923245284297</v>
      </c>
      <c r="G127" s="1233">
        <v>1.7702658768769799</v>
      </c>
      <c r="H127" s="1234">
        <v>24.7650502470368</v>
      </c>
      <c r="I127" s="690">
        <f t="shared" si="400"/>
        <v>52.958366821290703</v>
      </c>
      <c r="J127" s="1232">
        <v>22.474594672107202</v>
      </c>
      <c r="K127" s="1233">
        <v>19.778944222592699</v>
      </c>
      <c r="L127" s="1234">
        <v>10.7048279265908</v>
      </c>
      <c r="M127" s="1235">
        <v>3.9967331938158401</v>
      </c>
      <c r="N127" s="1210">
        <f t="shared" si="401"/>
        <v>5.5386700770416297</v>
      </c>
      <c r="O127" s="692">
        <v>5.5386700770416297</v>
      </c>
      <c r="P127" s="695">
        <v>0</v>
      </c>
      <c r="Q127" s="1236">
        <v>5.1546214594095296</v>
      </c>
    </row>
    <row r="128">
      <c r="B128" s="451" t="s">
        <v>661</v>
      </c>
      <c r="C128" s="688" t="s">
        <v>662</v>
      </c>
      <c r="D128" s="1109">
        <f t="shared" si="398"/>
        <v>99.999999999999915</v>
      </c>
      <c r="E128" s="690">
        <f t="shared" si="399"/>
        <v>32.351608448442207</v>
      </c>
      <c r="F128" s="1232">
        <v>5.8162923245284297</v>
      </c>
      <c r="G128" s="1233">
        <v>1.7702658768769799</v>
      </c>
      <c r="H128" s="1234">
        <v>24.7650502470368</v>
      </c>
      <c r="I128" s="690">
        <f t="shared" si="400"/>
        <v>52.958366821290703</v>
      </c>
      <c r="J128" s="1232">
        <v>22.474594672107202</v>
      </c>
      <c r="K128" s="1233">
        <v>19.778944222592699</v>
      </c>
      <c r="L128" s="1234">
        <v>10.7048279265908</v>
      </c>
      <c r="M128" s="1235">
        <v>3.9967331938158401</v>
      </c>
      <c r="N128" s="1210">
        <f t="shared" si="401"/>
        <v>5.5386700770416297</v>
      </c>
      <c r="O128" s="692">
        <v>5.5386700770416297</v>
      </c>
      <c r="P128" s="695">
        <v>0</v>
      </c>
      <c r="Q128" s="1236">
        <v>5.1546214594095296</v>
      </c>
    </row>
    <row r="129">
      <c r="B129" s="451" t="s">
        <v>663</v>
      </c>
      <c r="C129" s="688" t="s">
        <v>664</v>
      </c>
      <c r="D129" s="1109">
        <f t="shared" si="398"/>
        <v>99.999999999999915</v>
      </c>
      <c r="E129" s="690">
        <f t="shared" si="399"/>
        <v>32.351608448442207</v>
      </c>
      <c r="F129" s="1232">
        <v>5.8162923245284297</v>
      </c>
      <c r="G129" s="1233">
        <v>1.7702658768769799</v>
      </c>
      <c r="H129" s="1234">
        <v>24.7650502470368</v>
      </c>
      <c r="I129" s="690">
        <f t="shared" si="400"/>
        <v>52.958366821290703</v>
      </c>
      <c r="J129" s="1232">
        <v>22.474594672107202</v>
      </c>
      <c r="K129" s="1233">
        <v>19.778944222592699</v>
      </c>
      <c r="L129" s="1234">
        <v>10.7048279265908</v>
      </c>
      <c r="M129" s="1235">
        <v>3.9967331938158401</v>
      </c>
      <c r="N129" s="1210">
        <f t="shared" si="401"/>
        <v>5.5386700770416297</v>
      </c>
      <c r="O129" s="692">
        <v>5.5386700770416297</v>
      </c>
      <c r="P129" s="695">
        <v>0</v>
      </c>
      <c r="Q129" s="1236">
        <v>5.1546214594095296</v>
      </c>
    </row>
    <row r="130">
      <c r="B130" s="447" t="s">
        <v>665</v>
      </c>
      <c r="C130" s="688" t="s">
        <v>666</v>
      </c>
      <c r="D130" s="1109">
        <f t="shared" si="398"/>
        <v>99.999999999999915</v>
      </c>
      <c r="E130" s="690">
        <f t="shared" si="399"/>
        <v>32.351608448442207</v>
      </c>
      <c r="F130" s="1232">
        <v>5.8162923245284297</v>
      </c>
      <c r="G130" s="1233">
        <v>1.7702658768769799</v>
      </c>
      <c r="H130" s="1234">
        <v>24.7650502470368</v>
      </c>
      <c r="I130" s="690">
        <f t="shared" si="400"/>
        <v>52.958366821290703</v>
      </c>
      <c r="J130" s="1232">
        <v>22.474594672107202</v>
      </c>
      <c r="K130" s="1233">
        <v>19.778944222592699</v>
      </c>
      <c r="L130" s="1234">
        <v>10.7048279265908</v>
      </c>
      <c r="M130" s="1235">
        <v>3.9967331938158401</v>
      </c>
      <c r="N130" s="1210">
        <f t="shared" si="401"/>
        <v>5.5386700770416297</v>
      </c>
      <c r="O130" s="692">
        <v>5.5386700770416297</v>
      </c>
      <c r="P130" s="695">
        <v>0</v>
      </c>
      <c r="Q130" s="1236">
        <v>5.1546214594095296</v>
      </c>
    </row>
    <row r="131">
      <c r="B131" s="451" t="s">
        <v>667</v>
      </c>
      <c r="C131" s="688" t="s">
        <v>668</v>
      </c>
      <c r="D131" s="1109">
        <f t="shared" si="398"/>
        <v>99.999999999999915</v>
      </c>
      <c r="E131" s="690">
        <f t="shared" si="399"/>
        <v>32.351608448442207</v>
      </c>
      <c r="F131" s="1232">
        <v>5.8162923245284297</v>
      </c>
      <c r="G131" s="1233">
        <v>1.7702658768769799</v>
      </c>
      <c r="H131" s="1234">
        <v>24.7650502470368</v>
      </c>
      <c r="I131" s="690">
        <f t="shared" si="400"/>
        <v>52.958366821290703</v>
      </c>
      <c r="J131" s="1232">
        <v>22.474594672107202</v>
      </c>
      <c r="K131" s="1233">
        <v>19.778944222592699</v>
      </c>
      <c r="L131" s="1234">
        <v>10.7048279265908</v>
      </c>
      <c r="M131" s="1235">
        <v>3.9967331938158401</v>
      </c>
      <c r="N131" s="1210">
        <f t="shared" si="401"/>
        <v>5.5386700770416297</v>
      </c>
      <c r="O131" s="692">
        <v>5.5386700770416297</v>
      </c>
      <c r="P131" s="695">
        <v>0</v>
      </c>
      <c r="Q131" s="1236">
        <v>5.1546214594095296</v>
      </c>
    </row>
    <row r="132">
      <c r="B132" s="451" t="s">
        <v>669</v>
      </c>
      <c r="C132" s="696" t="s">
        <v>670</v>
      </c>
      <c r="D132" s="1109">
        <f t="shared" si="398"/>
        <v>99.999999999999915</v>
      </c>
      <c r="E132" s="698">
        <f t="shared" si="399"/>
        <v>32.351608448442207</v>
      </c>
      <c r="F132" s="1237">
        <v>5.8162923245284297</v>
      </c>
      <c r="G132" s="1238">
        <v>1.7702658768769799</v>
      </c>
      <c r="H132" s="1239">
        <v>24.7650502470368</v>
      </c>
      <c r="I132" s="698">
        <f t="shared" si="400"/>
        <v>52.958366821290703</v>
      </c>
      <c r="J132" s="1237">
        <v>22.474594672107202</v>
      </c>
      <c r="K132" s="1238">
        <v>19.778944222592699</v>
      </c>
      <c r="L132" s="1239">
        <v>10.7048279265908</v>
      </c>
      <c r="M132" s="1240">
        <v>3.9967331938158401</v>
      </c>
      <c r="N132" s="1212">
        <f t="shared" si="401"/>
        <v>5.5386700770416297</v>
      </c>
      <c r="O132" s="700">
        <v>5.5386700770416297</v>
      </c>
      <c r="P132" s="703">
        <v>0</v>
      </c>
      <c r="Q132" s="1241">
        <v>5.1546214594095296</v>
      </c>
    </row>
    <row r="133" thickBot="1">
      <c r="B133" s="745" t="s">
        <v>671</v>
      </c>
      <c r="C133" s="746" t="s">
        <v>672</v>
      </c>
      <c r="D133" s="1242">
        <f t="shared" si="398"/>
        <v>99.999999999999915</v>
      </c>
      <c r="E133" s="748">
        <f t="shared" si="399"/>
        <v>32.351608448442207</v>
      </c>
      <c r="F133" s="1243">
        <v>5.8162923245284297</v>
      </c>
      <c r="G133" s="1244">
        <v>1.7702658768769799</v>
      </c>
      <c r="H133" s="1245">
        <v>24.7650502470368</v>
      </c>
      <c r="I133" s="748">
        <f t="shared" si="400"/>
        <v>52.958366821290703</v>
      </c>
      <c r="J133" s="1243">
        <v>22.474594672107202</v>
      </c>
      <c r="K133" s="1244">
        <v>19.778944222592699</v>
      </c>
      <c r="L133" s="1245">
        <v>10.7048279265908</v>
      </c>
      <c r="M133" s="1246">
        <v>3.9967331938158401</v>
      </c>
      <c r="N133" s="1247">
        <f t="shared" si="401"/>
        <v>5.5386700770416297</v>
      </c>
      <c r="O133" s="750">
        <v>5.5386700770416297</v>
      </c>
      <c r="P133" s="753">
        <v>0</v>
      </c>
      <c r="Q133" s="1248">
        <v>5.1546214594095296</v>
      </c>
    </row>
    <row r="134" thickBot="1">
      <c r="B134" s="754" t="s">
        <v>81</v>
      </c>
      <c r="C134" s="53" t="s">
        <v>673</v>
      </c>
      <c r="D134" s="1249">
        <f t="shared" si="398"/>
        <v>99.999999999999915</v>
      </c>
      <c r="E134" s="761">
        <f t="shared" si="399"/>
        <v>32.351608448442207</v>
      </c>
      <c r="F134" s="758">
        <f>IFERROR(F96/$D$96*100, 0)</f>
        <v>5.8162923245284297</v>
      </c>
      <c r="G134" s="759">
        <f>IFERROR(G96/$D$96*100, 0)</f>
        <v>1.7702658768769801</v>
      </c>
      <c r="H134" s="762">
        <f>IFERROR(H96/$D$96*100, 0)</f>
        <v>24.765050247036797</v>
      </c>
      <c r="I134" s="757">
        <f t="shared" si="400"/>
        <v>52.958366821290703</v>
      </c>
      <c r="J134" s="758">
        <f t="shared" ref="J134:Q134" si="402">IFERROR(J96/$D$96*100, 0)</f>
        <v>22.474594672107198</v>
      </c>
      <c r="K134" s="759">
        <f t="shared" si="402"/>
        <v>19.778944222592703</v>
      </c>
      <c r="L134" s="762">
        <f t="shared" si="402"/>
        <v>10.7048279265908</v>
      </c>
      <c r="M134" s="757">
        <f t="shared" si="402"/>
        <v>3.9967331938158401</v>
      </c>
      <c r="N134" s="1250">
        <f>SUM(O134:P134)</f>
        <v>5.5386700770416297</v>
      </c>
      <c r="O134" s="759">
        <f t="shared" si="402"/>
        <v>5.5386700770416297</v>
      </c>
      <c r="P134" s="762">
        <f t="shared" si="402"/>
        <v>0</v>
      </c>
      <c r="Q134" s="757">
        <f t="shared" si="402"/>
        <v>5.1546214594095296</v>
      </c>
    </row>
  </sheetData>
  <sheetProtection sheet="1" objects="1" scenarios="1" password="F757"/>
  <mergeCells count="5">
    <mergeCell ref="B8:Q8"/>
    <mergeCell ref="A1:Q1"/>
    <mergeCell ref="A2:Q2"/>
    <mergeCell ref="A3:Q3"/>
    <mergeCell ref="A5:Q5"/>
  </mergeCells>
  <pageSetup orientation="landscape" scale="41" fitToHeight="0"/>
</worksheet>
</file>

<file path=xl/worksheets/sheet11.xml><?xml version="1.0" encoding="utf-8"?>
<worksheet xmlns:r="http://schemas.openxmlformats.org/officeDocument/2006/relationships" xmlns="http://schemas.openxmlformats.org/spreadsheetml/2006/main">
  <sheetPr>
    <pageSetUpPr fitToPage="1"/>
  </sheetPr>
  <sheetViews>
    <sheetView zoomScaleNormal="100" workbookViewId="0">
      <selection activeCell="A1" sqref="A1:F1"/>
    </sheetView>
  </sheetViews>
  <sheetFormatPr defaultColWidth="9.14" defaultRowHeight="15"/>
  <cols>
    <col min="1" max="1" width="9.14" style="848"/>
    <col min="2" max="2" width="8.71" style="848" customWidth="1"/>
    <col min="3" max="3" width="78.29" style="848" customWidth="1"/>
    <col min="4" max="4" width="16.43" style="848" customWidth="1"/>
    <col min="5" max="5" width="21.14" style="848" customWidth="1"/>
    <col min="6" max="6" width="19" style="1251" customWidth="1"/>
    <col min="7" max="7" width="43" style="1251" customWidth="1"/>
    <col min="8" max="16384" width="9.14" style="848"/>
  </cols>
  <sheetData>
    <row r="1">
      <c r="A1" s="1252" t="s">
        <v>0</v>
      </c>
      <c r="B1" s="1253"/>
      <c r="C1" s="1253"/>
      <c r="D1" s="1253"/>
      <c r="E1" s="1253"/>
      <c r="F1" s="1254"/>
    </row>
    <row r="2">
      <c r="A2" s="1252" t="s">
        <v>1</v>
      </c>
      <c r="B2" s="1253"/>
      <c r="C2" s="1253"/>
      <c r="D2" s="1253"/>
      <c r="E2" s="1253"/>
      <c r="F2" s="1254"/>
    </row>
    <row r="3">
      <c r="A3" s="1255"/>
      <c r="B3" s="1256"/>
      <c r="C3" s="1256"/>
      <c r="D3" s="1256"/>
      <c r="E3" s="1256"/>
      <c r="F3" s="1257"/>
    </row>
    <row r="4">
      <c r="A4" s="1258"/>
      <c r="B4" s="1258"/>
      <c r="C4" s="1258"/>
      <c r="D4" s="1258"/>
      <c r="E4" s="1258"/>
      <c r="F4" s="1259"/>
    </row>
    <row r="5">
      <c r="A5" s="1260" t="s">
        <v>962</v>
      </c>
      <c r="B5" s="1261"/>
      <c r="C5" s="1261"/>
      <c r="D5" s="1261"/>
      <c r="E5" s="1261"/>
      <c r="F5" s="1262"/>
    </row>
    <row r="6">
      <c r="A6" s="1258"/>
      <c r="B6" s="1258"/>
      <c r="C6" s="1258"/>
      <c r="D6" s="1258"/>
      <c r="E6" s="1258"/>
      <c r="F6" s="1259"/>
    </row>
    <row r="8" thickBot="1">
      <c r="B8" s="16" t="s">
        <v>963</v>
      </c>
      <c r="C8" s="16"/>
      <c r="D8" s="16"/>
      <c r="E8" s="16"/>
    </row>
    <row r="9" thickBot="1">
      <c r="B9" s="1263" t="s">
        <v>4</v>
      </c>
      <c r="C9" s="1264" t="s">
        <v>964</v>
      </c>
      <c r="D9" s="1265" t="s">
        <v>677</v>
      </c>
      <c r="E9" s="1266" t="s">
        <v>49</v>
      </c>
      <c r="G9" s="1267"/>
    </row>
    <row r="10" thickBot="1">
      <c r="B10" s="1268"/>
      <c r="C10" s="1264" t="s">
        <v>965</v>
      </c>
      <c r="D10" s="1264"/>
      <c r="E10" s="1269"/>
      <c r="F10" s="1270"/>
      <c r="G10" s="1267"/>
    </row>
    <row r="11">
      <c r="B11" s="1271" t="s">
        <v>96</v>
      </c>
      <c r="C11" s="1272" t="s">
        <v>966</v>
      </c>
      <c r="D11" s="1272" t="s">
        <v>967</v>
      </c>
      <c r="E11" s="1273">
        <v>3776.9949999999999</v>
      </c>
      <c r="F11" s="1274"/>
      <c r="G11" s="1267"/>
    </row>
    <row r="12">
      <c r="B12" s="1275" t="s">
        <v>102</v>
      </c>
      <c r="C12" s="1276" t="s">
        <v>968</v>
      </c>
      <c r="D12" s="1277" t="s">
        <v>967</v>
      </c>
      <c r="E12" s="1278">
        <v>2154.96</v>
      </c>
      <c r="F12" s="1274"/>
      <c r="G12" s="1267"/>
    </row>
    <row r="13">
      <c r="B13" s="1275" t="s">
        <v>124</v>
      </c>
      <c r="C13" s="1276" t="s">
        <v>969</v>
      </c>
      <c r="D13" s="1276" t="s">
        <v>967</v>
      </c>
      <c r="E13" s="1278">
        <v>315</v>
      </c>
      <c r="F13" s="1274"/>
      <c r="G13" s="1267"/>
    </row>
    <row r="14">
      <c r="B14" s="1275" t="s">
        <v>268</v>
      </c>
      <c r="C14" s="1276" t="s">
        <v>970</v>
      </c>
      <c r="D14" s="1276" t="s">
        <v>967</v>
      </c>
      <c r="E14" s="1278">
        <v>11519</v>
      </c>
      <c r="F14" s="1279"/>
      <c r="G14" s="1267"/>
    </row>
    <row r="15">
      <c r="B15" s="1275" t="s">
        <v>270</v>
      </c>
      <c r="C15" s="1276" t="s">
        <v>971</v>
      </c>
      <c r="D15" s="1276" t="s">
        <v>967</v>
      </c>
      <c r="E15" s="1278">
        <v>0</v>
      </c>
      <c r="F15" s="1279"/>
      <c r="G15" s="1267"/>
    </row>
    <row r="16">
      <c r="B16" s="1275" t="s">
        <v>278</v>
      </c>
      <c r="C16" s="1276" t="s">
        <v>972</v>
      </c>
      <c r="D16" s="1276" t="s">
        <v>967</v>
      </c>
      <c r="E16" s="1278">
        <v>2077.0999999999999</v>
      </c>
      <c r="F16" s="1279"/>
      <c r="G16" s="1267"/>
    </row>
    <row r="17">
      <c r="B17" s="1280" t="s">
        <v>280</v>
      </c>
      <c r="C17" s="1281" t="s">
        <v>973</v>
      </c>
      <c r="D17" s="1281" t="s">
        <v>974</v>
      </c>
      <c r="E17" s="1282">
        <v>375</v>
      </c>
      <c r="F17" s="1279"/>
      <c r="G17" s="1267"/>
    </row>
    <row r="18">
      <c r="B18" s="1280" t="s">
        <v>600</v>
      </c>
      <c r="C18" s="1281" t="s">
        <v>975</v>
      </c>
      <c r="D18" s="1281" t="s">
        <v>976</v>
      </c>
      <c r="E18" s="1282">
        <v>325</v>
      </c>
      <c r="F18" s="1279"/>
      <c r="G18" s="1267"/>
    </row>
    <row r="19">
      <c r="B19" s="1280" t="s">
        <v>601</v>
      </c>
      <c r="C19" s="1281" t="s">
        <v>977</v>
      </c>
      <c r="D19" s="1281" t="s">
        <v>976</v>
      </c>
      <c r="E19" s="1282">
        <v>80</v>
      </c>
      <c r="F19" s="1279"/>
      <c r="G19" s="1267"/>
    </row>
    <row r="20">
      <c r="B20" s="1280" t="s">
        <v>978</v>
      </c>
      <c r="C20" s="1281" t="s">
        <v>979</v>
      </c>
      <c r="D20" s="1283" t="s">
        <v>976</v>
      </c>
      <c r="E20" s="1282">
        <v>13</v>
      </c>
      <c r="F20" s="1279"/>
      <c r="G20" s="1267"/>
    </row>
    <row r="21">
      <c r="B21" s="1275" t="s">
        <v>282</v>
      </c>
      <c r="C21" s="1276" t="s">
        <v>980</v>
      </c>
      <c r="D21" s="1276" t="s">
        <v>967</v>
      </c>
      <c r="E21" s="1278">
        <v>0</v>
      </c>
      <c r="F21" s="1279"/>
      <c r="G21" s="1267"/>
    </row>
    <row r="22">
      <c r="B22" s="1280" t="s">
        <v>981</v>
      </c>
      <c r="C22" s="1281" t="s">
        <v>973</v>
      </c>
      <c r="D22" s="1281" t="s">
        <v>974</v>
      </c>
      <c r="E22" s="1282">
        <v>0</v>
      </c>
      <c r="F22" s="1279"/>
      <c r="G22" s="1267"/>
    </row>
    <row r="23">
      <c r="B23" s="1280" t="s">
        <v>982</v>
      </c>
      <c r="C23" s="1281" t="s">
        <v>975</v>
      </c>
      <c r="D23" s="1281" t="s">
        <v>976</v>
      </c>
      <c r="E23" s="1282">
        <v>0</v>
      </c>
      <c r="F23" s="1279"/>
      <c r="G23" s="1267"/>
    </row>
    <row r="24">
      <c r="B24" s="1280" t="s">
        <v>983</v>
      </c>
      <c r="C24" s="1281" t="s">
        <v>984</v>
      </c>
      <c r="D24" s="1281" t="s">
        <v>976</v>
      </c>
      <c r="E24" s="1282">
        <v>0</v>
      </c>
      <c r="F24" s="1279"/>
      <c r="G24" s="1267"/>
    </row>
    <row r="25">
      <c r="B25" s="1275" t="s">
        <v>985</v>
      </c>
      <c r="C25" s="1276" t="s">
        <v>986</v>
      </c>
      <c r="D25" s="1276" t="s">
        <v>987</v>
      </c>
      <c r="E25" s="1278">
        <v>464</v>
      </c>
      <c r="F25" s="1279"/>
      <c r="G25" s="1267"/>
    </row>
    <row r="26">
      <c r="B26" s="1280" t="s">
        <v>988</v>
      </c>
      <c r="C26" s="1281" t="s">
        <v>989</v>
      </c>
      <c r="D26" s="1281" t="s">
        <v>987</v>
      </c>
      <c r="E26" s="1282">
        <v>0</v>
      </c>
      <c r="F26" s="1279"/>
      <c r="G26" s="1267"/>
    </row>
    <row r="27">
      <c r="B27" s="1280" t="s">
        <v>990</v>
      </c>
      <c r="C27" s="1281" t="s">
        <v>991</v>
      </c>
      <c r="D27" s="1281" t="s">
        <v>987</v>
      </c>
      <c r="E27" s="1282">
        <v>464</v>
      </c>
      <c r="F27" s="1279"/>
      <c r="G27" s="1267"/>
    </row>
    <row r="28">
      <c r="B28" s="1280" t="s">
        <v>992</v>
      </c>
      <c r="C28" s="1281" t="s">
        <v>993</v>
      </c>
      <c r="D28" s="1281" t="s">
        <v>987</v>
      </c>
      <c r="E28" s="1282">
        <v>0</v>
      </c>
      <c r="F28" s="1279"/>
      <c r="G28" s="1267"/>
    </row>
    <row r="29">
      <c r="B29" s="1280" t="s">
        <v>994</v>
      </c>
      <c r="C29" s="1281" t="s">
        <v>995</v>
      </c>
      <c r="D29" s="1281" t="s">
        <v>987</v>
      </c>
      <c r="E29" s="1282">
        <v>0</v>
      </c>
      <c r="F29" s="1279"/>
      <c r="G29" s="1267"/>
    </row>
    <row r="30" thickBot="1">
      <c r="B30" s="1284" t="s">
        <v>996</v>
      </c>
      <c r="C30" s="1285" t="s">
        <v>997</v>
      </c>
      <c r="D30" s="1285" t="s">
        <v>987</v>
      </c>
      <c r="E30" s="1286">
        <v>0</v>
      </c>
      <c r="F30" s="1279"/>
      <c r="G30" s="1267"/>
    </row>
    <row r="31" thickBot="1">
      <c r="B31" s="1268"/>
      <c r="C31" s="1264" t="s">
        <v>998</v>
      </c>
      <c r="D31" s="1264"/>
      <c r="E31" s="1269"/>
      <c r="F31" s="1270"/>
      <c r="G31" s="1287"/>
    </row>
    <row r="32">
      <c r="B32" s="1288" t="s">
        <v>55</v>
      </c>
      <c r="C32" s="1289" t="s">
        <v>999</v>
      </c>
      <c r="D32" s="1290" t="s">
        <v>927</v>
      </c>
      <c r="E32" s="1291">
        <v>32</v>
      </c>
      <c r="F32" s="1292"/>
      <c r="G32" s="1293"/>
    </row>
    <row r="33">
      <c r="B33" s="1280" t="s">
        <v>138</v>
      </c>
      <c r="C33" s="1294" t="s">
        <v>1000</v>
      </c>
      <c r="D33" s="1290" t="s">
        <v>927</v>
      </c>
      <c r="E33" s="1291">
        <v>41</v>
      </c>
      <c r="F33" s="1295"/>
      <c r="G33" s="1296"/>
    </row>
    <row r="34" thickBot="1">
      <c r="B34" s="1297" t="s">
        <v>298</v>
      </c>
      <c r="C34" s="1298" t="s">
        <v>1001</v>
      </c>
      <c r="D34" s="1299" t="s">
        <v>1002</v>
      </c>
      <c r="E34" s="1300">
        <v>95</v>
      </c>
      <c r="F34" s="1295"/>
      <c r="G34" s="1296"/>
    </row>
    <row r="35" thickBot="1">
      <c r="B35" s="1268"/>
      <c r="C35" s="1264" t="s">
        <v>1003</v>
      </c>
      <c r="D35" s="1264"/>
      <c r="E35" s="1269"/>
      <c r="F35" s="1274"/>
      <c r="G35" s="1274"/>
    </row>
    <row r="36">
      <c r="B36" s="1275" t="s">
        <v>147</v>
      </c>
      <c r="C36" s="1301" t="s">
        <v>1004</v>
      </c>
      <c r="D36" s="1276" t="s">
        <v>927</v>
      </c>
      <c r="E36" s="1302">
        <v>13</v>
      </c>
      <c r="F36" s="1303"/>
      <c r="G36" s="1304"/>
    </row>
    <row r="37">
      <c r="B37" s="1280" t="s">
        <v>406</v>
      </c>
      <c r="C37" s="1294" t="s">
        <v>1005</v>
      </c>
      <c r="D37" s="1281" t="s">
        <v>927</v>
      </c>
      <c r="E37" s="1291">
        <v>13</v>
      </c>
      <c r="F37" s="1295"/>
      <c r="G37" s="1295"/>
    </row>
    <row r="38">
      <c r="B38" s="1305" t="s">
        <v>407</v>
      </c>
      <c r="C38" s="1301" t="s">
        <v>1006</v>
      </c>
      <c r="D38" s="1276" t="s">
        <v>737</v>
      </c>
      <c r="E38" s="1278">
        <v>503.39999999999998</v>
      </c>
      <c r="F38" s="1303"/>
      <c r="G38" s="1306"/>
    </row>
    <row r="39">
      <c r="B39" s="1307" t="s">
        <v>1007</v>
      </c>
      <c r="C39" s="1308" t="s">
        <v>1008</v>
      </c>
      <c r="D39" s="1281" t="s">
        <v>737</v>
      </c>
      <c r="E39" s="1282">
        <v>499.19999999999999</v>
      </c>
      <c r="F39" s="1309"/>
      <c r="G39" s="1274"/>
    </row>
    <row r="40">
      <c r="B40" s="1307" t="s">
        <v>1009</v>
      </c>
      <c r="C40" s="1308" t="s">
        <v>1010</v>
      </c>
      <c r="D40" s="1281" t="s">
        <v>737</v>
      </c>
      <c r="E40" s="1282">
        <v>0</v>
      </c>
      <c r="F40" s="1309"/>
      <c r="G40" s="1274"/>
    </row>
    <row r="41">
      <c r="B41" s="1307" t="s">
        <v>1011</v>
      </c>
      <c r="C41" s="1308" t="s">
        <v>1012</v>
      </c>
      <c r="D41" s="1281" t="s">
        <v>737</v>
      </c>
      <c r="E41" s="1282">
        <v>4.2000000000000002</v>
      </c>
      <c r="F41" s="1309"/>
      <c r="G41" s="1274"/>
    </row>
    <row r="42">
      <c r="B42" s="1280" t="s">
        <v>1013</v>
      </c>
      <c r="C42" s="1310" t="s">
        <v>1014</v>
      </c>
      <c r="D42" s="1281" t="s">
        <v>737</v>
      </c>
      <c r="E42" s="1282">
        <v>0</v>
      </c>
      <c r="F42" s="1311"/>
      <c r="G42" s="1274"/>
    </row>
    <row r="43">
      <c r="B43" s="1275" t="s">
        <v>149</v>
      </c>
      <c r="C43" s="1312" t="s">
        <v>1015</v>
      </c>
      <c r="D43" s="1276" t="s">
        <v>737</v>
      </c>
      <c r="E43" s="1278">
        <v>110.8</v>
      </c>
      <c r="F43" s="1274"/>
      <c r="G43" s="1267"/>
    </row>
    <row r="44">
      <c r="B44" s="1275" t="s">
        <v>157</v>
      </c>
      <c r="C44" s="1301" t="s">
        <v>1016</v>
      </c>
      <c r="D44" s="1276" t="s">
        <v>737</v>
      </c>
      <c r="E44" s="1278">
        <v>0</v>
      </c>
      <c r="F44" s="1274"/>
      <c r="G44" s="1267"/>
    </row>
    <row r="45">
      <c r="B45" s="1280" t="s">
        <v>408</v>
      </c>
      <c r="C45" s="1294" t="s">
        <v>1017</v>
      </c>
      <c r="D45" s="1281" t="s">
        <v>927</v>
      </c>
      <c r="E45" s="1291">
        <v>0</v>
      </c>
      <c r="F45" s="1274"/>
      <c r="G45" s="1274"/>
    </row>
    <row r="46">
      <c r="B46" s="1280" t="s">
        <v>1018</v>
      </c>
      <c r="C46" s="1294" t="s">
        <v>1019</v>
      </c>
      <c r="D46" s="1281" t="s">
        <v>927</v>
      </c>
      <c r="E46" s="1291">
        <v>0</v>
      </c>
      <c r="F46" s="1295"/>
      <c r="G46" s="1295"/>
    </row>
    <row r="47">
      <c r="B47" s="1280" t="s">
        <v>1020</v>
      </c>
      <c r="C47" s="1313" t="s">
        <v>1021</v>
      </c>
      <c r="D47" s="1314" t="s">
        <v>737</v>
      </c>
      <c r="E47" s="1315">
        <v>0</v>
      </c>
      <c r="F47" s="1316"/>
      <c r="G47" s="1316"/>
    </row>
    <row r="48">
      <c r="B48" s="1280" t="s">
        <v>610</v>
      </c>
      <c r="C48" s="1294" t="s">
        <v>1022</v>
      </c>
      <c r="D48" s="1281" t="s">
        <v>927</v>
      </c>
      <c r="E48" s="1291">
        <v>0</v>
      </c>
      <c r="F48" s="1295"/>
      <c r="G48" s="1295"/>
    </row>
    <row r="49">
      <c r="B49" s="1280" t="s">
        <v>1023</v>
      </c>
      <c r="C49" s="1313" t="s">
        <v>1024</v>
      </c>
      <c r="D49" s="1314" t="s">
        <v>737</v>
      </c>
      <c r="E49" s="1315">
        <v>0</v>
      </c>
      <c r="F49" s="1316"/>
      <c r="G49" s="1316"/>
    </row>
    <row r="50">
      <c r="B50" s="1275" t="s">
        <v>409</v>
      </c>
      <c r="C50" s="1301" t="s">
        <v>1025</v>
      </c>
      <c r="D50" s="1276" t="s">
        <v>927</v>
      </c>
      <c r="E50" s="1302">
        <v>11</v>
      </c>
      <c r="F50" s="1295"/>
      <c r="G50" s="1295"/>
    </row>
    <row r="51">
      <c r="B51" s="1275" t="s">
        <v>415</v>
      </c>
      <c r="C51" s="1301" t="s">
        <v>1026</v>
      </c>
      <c r="D51" s="1276" t="s">
        <v>927</v>
      </c>
      <c r="E51" s="1302">
        <v>2</v>
      </c>
      <c r="F51" s="1295"/>
      <c r="G51" s="1295"/>
    </row>
    <row r="52">
      <c r="B52" s="1275" t="s">
        <v>416</v>
      </c>
      <c r="C52" s="1301" t="s">
        <v>1027</v>
      </c>
      <c r="D52" s="1276" t="s">
        <v>927</v>
      </c>
      <c r="E52" s="1302">
        <v>4</v>
      </c>
      <c r="F52" s="1316"/>
      <c r="G52" s="1316"/>
    </row>
    <row r="53">
      <c r="B53" s="1275" t="s">
        <v>421</v>
      </c>
      <c r="C53" s="1301" t="s">
        <v>1028</v>
      </c>
      <c r="D53" s="1276" t="s">
        <v>927</v>
      </c>
      <c r="E53" s="1302">
        <v>0</v>
      </c>
      <c r="F53" s="1316"/>
      <c r="G53" s="1316"/>
    </row>
    <row r="54">
      <c r="B54" s="1275" t="s">
        <v>425</v>
      </c>
      <c r="C54" s="1301" t="s">
        <v>1029</v>
      </c>
      <c r="D54" s="1281" t="s">
        <v>927</v>
      </c>
      <c r="E54" s="1291">
        <v>1</v>
      </c>
      <c r="F54" s="1316"/>
      <c r="G54" s="1316"/>
    </row>
    <row r="55">
      <c r="B55" s="1305" t="s">
        <v>428</v>
      </c>
      <c r="C55" s="1301" t="s">
        <v>1030</v>
      </c>
      <c r="D55" s="1276" t="s">
        <v>927</v>
      </c>
      <c r="E55" s="1302">
        <v>0</v>
      </c>
      <c r="F55" s="1316"/>
      <c r="G55" s="1316"/>
    </row>
    <row r="56" thickBot="1">
      <c r="B56" s="1297" t="s">
        <v>443</v>
      </c>
      <c r="C56" s="1298" t="s">
        <v>743</v>
      </c>
      <c r="D56" s="1299" t="s">
        <v>731</v>
      </c>
      <c r="E56" s="1300">
        <v>0</v>
      </c>
      <c r="F56" s="1274"/>
      <c r="G56" s="1274"/>
    </row>
    <row r="57" thickBot="1">
      <c r="B57" s="1268"/>
      <c r="C57" s="1264" t="s">
        <v>1031</v>
      </c>
      <c r="D57" s="1264"/>
      <c r="E57" s="1269"/>
      <c r="F57" s="1274"/>
      <c r="G57" s="1274"/>
    </row>
    <row r="58">
      <c r="B58" s="1280" t="s">
        <v>65</v>
      </c>
      <c r="C58" s="1281" t="s">
        <v>1032</v>
      </c>
      <c r="D58" s="1281" t="s">
        <v>927</v>
      </c>
      <c r="E58" s="1291">
        <v>33</v>
      </c>
      <c r="F58" s="1274"/>
      <c r="G58" s="1274"/>
    </row>
    <row r="59">
      <c r="B59" s="1280" t="s">
        <v>69</v>
      </c>
      <c r="C59" s="1281" t="s">
        <v>1033</v>
      </c>
      <c r="D59" s="1281" t="s">
        <v>927</v>
      </c>
      <c r="E59" s="1291">
        <v>2</v>
      </c>
      <c r="F59" s="1274"/>
      <c r="G59" s="1274"/>
    </row>
    <row r="60">
      <c r="B60" s="1280" t="s">
        <v>71</v>
      </c>
      <c r="C60" s="1281" t="s">
        <v>1034</v>
      </c>
      <c r="D60" s="1281" t="s">
        <v>927</v>
      </c>
      <c r="E60" s="1291">
        <v>4</v>
      </c>
      <c r="F60" s="1274"/>
      <c r="G60" s="1274"/>
    </row>
    <row r="61">
      <c r="B61" s="1275" t="s">
        <v>73</v>
      </c>
      <c r="C61" s="1276" t="s">
        <v>1035</v>
      </c>
      <c r="D61" s="1317" t="s">
        <v>731</v>
      </c>
      <c r="E61" s="1278">
        <v>32</v>
      </c>
      <c r="F61" s="1318"/>
      <c r="G61" s="1274"/>
    </row>
    <row r="62">
      <c r="B62" s="1280" t="s">
        <v>75</v>
      </c>
      <c r="C62" s="1281" t="s">
        <v>1036</v>
      </c>
      <c r="D62" s="1319" t="s">
        <v>1037</v>
      </c>
      <c r="E62" s="1320">
        <f>SUM(E63:E64)</f>
        <v>188.79999999999998</v>
      </c>
      <c r="F62" s="1316"/>
      <c r="G62" s="1316"/>
    </row>
    <row r="63">
      <c r="B63" s="1321" t="s">
        <v>798</v>
      </c>
      <c r="C63" s="1313" t="s">
        <v>1038</v>
      </c>
      <c r="D63" s="1314" t="s">
        <v>1037</v>
      </c>
      <c r="E63" s="1315">
        <v>188.59999999999999</v>
      </c>
      <c r="F63" s="1316"/>
      <c r="G63" s="1316"/>
    </row>
    <row r="64">
      <c r="B64" s="1321" t="s">
        <v>1039</v>
      </c>
      <c r="C64" s="1313" t="s">
        <v>1040</v>
      </c>
      <c r="D64" s="1314" t="s">
        <v>1037</v>
      </c>
      <c r="E64" s="1315">
        <v>0.20000000000000001</v>
      </c>
      <c r="F64" s="1274"/>
      <c r="G64" s="1274"/>
    </row>
    <row r="65">
      <c r="B65" s="1280" t="s">
        <v>460</v>
      </c>
      <c r="C65" s="1281" t="s">
        <v>1041</v>
      </c>
      <c r="D65" s="1281" t="s">
        <v>927</v>
      </c>
      <c r="E65" s="1291">
        <v>4041</v>
      </c>
      <c r="F65" s="1274"/>
      <c r="G65" s="1274"/>
    </row>
    <row r="66">
      <c r="B66" s="1280" t="s">
        <v>464</v>
      </c>
      <c r="C66" s="1281" t="s">
        <v>1042</v>
      </c>
      <c r="D66" s="1281" t="s">
        <v>927</v>
      </c>
      <c r="E66" s="1291">
        <v>174</v>
      </c>
      <c r="F66" s="1274"/>
      <c r="G66" s="1274"/>
    </row>
    <row r="67">
      <c r="B67" s="1280" t="s">
        <v>468</v>
      </c>
      <c r="C67" s="1281" t="s">
        <v>1043</v>
      </c>
      <c r="D67" s="1281" t="s">
        <v>927</v>
      </c>
      <c r="E67" s="1291">
        <v>1</v>
      </c>
      <c r="F67" s="1274"/>
      <c r="G67" s="1274"/>
    </row>
    <row r="68">
      <c r="B68" s="1280" t="s">
        <v>472</v>
      </c>
      <c r="C68" s="1281" t="s">
        <v>1044</v>
      </c>
      <c r="D68" s="1281" t="s">
        <v>927</v>
      </c>
      <c r="E68" s="1291">
        <v>241</v>
      </c>
      <c r="F68" s="1318"/>
      <c r="G68" s="1274"/>
    </row>
    <row r="69">
      <c r="B69" s="1280" t="s">
        <v>488</v>
      </c>
      <c r="C69" s="1281" t="s">
        <v>1045</v>
      </c>
      <c r="D69" s="1281" t="s">
        <v>927</v>
      </c>
      <c r="E69" s="1322">
        <f>SUM(E70:E72)</f>
        <v>8402</v>
      </c>
      <c r="F69" s="1316"/>
      <c r="G69" s="1316"/>
    </row>
    <row r="70">
      <c r="B70" s="1321" t="s">
        <v>1046</v>
      </c>
      <c r="C70" s="1313" t="s">
        <v>1047</v>
      </c>
      <c r="D70" s="1314" t="s">
        <v>927</v>
      </c>
      <c r="E70" s="1323">
        <v>4352</v>
      </c>
      <c r="F70" s="1316"/>
      <c r="G70" s="1316"/>
    </row>
    <row r="71">
      <c r="B71" s="1321" t="s">
        <v>1048</v>
      </c>
      <c r="C71" s="1313" t="s">
        <v>1049</v>
      </c>
      <c r="D71" s="1314" t="s">
        <v>927</v>
      </c>
      <c r="E71" s="1323">
        <v>3672</v>
      </c>
      <c r="F71" s="1316"/>
      <c r="G71" s="1316"/>
    </row>
    <row r="72">
      <c r="B72" s="1321" t="s">
        <v>1050</v>
      </c>
      <c r="C72" s="1313" t="s">
        <v>1051</v>
      </c>
      <c r="D72" s="1314" t="s">
        <v>927</v>
      </c>
      <c r="E72" s="1323">
        <v>378</v>
      </c>
      <c r="F72" s="1274"/>
      <c r="G72" s="1274"/>
    </row>
    <row r="73">
      <c r="B73" s="1280" t="s">
        <v>489</v>
      </c>
      <c r="C73" s="1281" t="s">
        <v>1052</v>
      </c>
      <c r="D73" s="1281" t="s">
        <v>927</v>
      </c>
      <c r="E73" s="1291">
        <v>3526</v>
      </c>
      <c r="F73" s="1274"/>
      <c r="G73" s="1274"/>
    </row>
    <row r="74" thickBot="1">
      <c r="B74" s="1284" t="s">
        <v>625</v>
      </c>
      <c r="C74" s="1285" t="s">
        <v>1053</v>
      </c>
      <c r="D74" s="1285" t="s">
        <v>927</v>
      </c>
      <c r="E74" s="1324">
        <v>182</v>
      </c>
      <c r="F74" s="1325"/>
      <c r="G74" s="1325"/>
    </row>
    <row r="75" thickBot="1">
      <c r="B75" s="1268"/>
      <c r="C75" s="1264" t="s">
        <v>1054</v>
      </c>
      <c r="D75" s="1264"/>
      <c r="E75" s="1269"/>
      <c r="F75" s="1279"/>
      <c r="G75" s="1279"/>
    </row>
    <row r="76">
      <c r="B76" s="1280" t="s">
        <v>491</v>
      </c>
      <c r="C76" s="1281" t="s">
        <v>1055</v>
      </c>
      <c r="D76" s="1281" t="s">
        <v>927</v>
      </c>
      <c r="E76" s="1291">
        <v>14</v>
      </c>
      <c r="F76" s="1279"/>
      <c r="G76" s="1279"/>
    </row>
    <row r="77">
      <c r="B77" s="1280" t="s">
        <v>167</v>
      </c>
      <c r="C77" s="1281" t="s">
        <v>1056</v>
      </c>
      <c r="D77" s="1281" t="s">
        <v>927</v>
      </c>
      <c r="E77" s="1291">
        <v>52</v>
      </c>
      <c r="F77" s="1279"/>
      <c r="G77" s="1279"/>
    </row>
    <row r="78">
      <c r="B78" s="1280" t="s">
        <v>169</v>
      </c>
      <c r="C78" s="1281" t="s">
        <v>1057</v>
      </c>
      <c r="D78" s="1281" t="s">
        <v>927</v>
      </c>
      <c r="E78" s="1291">
        <v>83</v>
      </c>
      <c r="F78" s="1279"/>
      <c r="G78" s="1279"/>
    </row>
    <row r="79">
      <c r="B79" s="1275" t="s">
        <v>171</v>
      </c>
      <c r="C79" s="1276" t="s">
        <v>1058</v>
      </c>
      <c r="D79" s="1317" t="s">
        <v>731</v>
      </c>
      <c r="E79" s="1278">
        <v>15</v>
      </c>
      <c r="F79" s="1279"/>
      <c r="G79" s="1279"/>
    </row>
    <row r="80">
      <c r="B80" s="1280" t="s">
        <v>173</v>
      </c>
      <c r="C80" s="1281" t="s">
        <v>1059</v>
      </c>
      <c r="D80" s="1281" t="s">
        <v>1037</v>
      </c>
      <c r="E80" s="1282">
        <v>135</v>
      </c>
      <c r="F80" s="1326"/>
      <c r="G80" s="1326"/>
    </row>
    <row r="81">
      <c r="B81" s="1321" t="s">
        <v>642</v>
      </c>
      <c r="C81" s="1313" t="s">
        <v>1060</v>
      </c>
      <c r="D81" s="1314" t="s">
        <v>1037</v>
      </c>
      <c r="E81" s="1315">
        <v>14</v>
      </c>
      <c r="F81" s="1279"/>
      <c r="G81" s="1279"/>
    </row>
    <row r="82">
      <c r="B82" s="1280" t="s">
        <v>175</v>
      </c>
      <c r="C82" s="1281" t="s">
        <v>1061</v>
      </c>
      <c r="D82" s="1281" t="s">
        <v>927</v>
      </c>
      <c r="E82" s="1291">
        <v>0</v>
      </c>
      <c r="F82" s="1279"/>
      <c r="G82" s="1279"/>
    </row>
    <row r="83">
      <c r="B83" s="1280" t="s">
        <v>177</v>
      </c>
      <c r="C83" s="1281" t="s">
        <v>1062</v>
      </c>
      <c r="D83" s="1281" t="s">
        <v>927</v>
      </c>
      <c r="E83" s="1322">
        <f>SUM(E84:E86)</f>
        <v>5948</v>
      </c>
      <c r="F83" s="1279"/>
      <c r="G83" s="1279"/>
    </row>
    <row r="84">
      <c r="B84" s="1321" t="s">
        <v>507</v>
      </c>
      <c r="C84" s="1313" t="s">
        <v>1063</v>
      </c>
      <c r="D84" s="1314" t="s">
        <v>927</v>
      </c>
      <c r="E84" s="1323">
        <v>2952</v>
      </c>
      <c r="F84" s="1326"/>
      <c r="G84" s="1326"/>
    </row>
    <row r="85">
      <c r="B85" s="1321" t="s">
        <v>508</v>
      </c>
      <c r="C85" s="1313" t="s">
        <v>1064</v>
      </c>
      <c r="D85" s="1314" t="s">
        <v>927</v>
      </c>
      <c r="E85" s="1323">
        <v>2771</v>
      </c>
      <c r="F85" s="1326"/>
      <c r="G85" s="1326"/>
    </row>
    <row r="86">
      <c r="B86" s="1321" t="s">
        <v>509</v>
      </c>
      <c r="C86" s="1313" t="s">
        <v>1065</v>
      </c>
      <c r="D86" s="1314" t="s">
        <v>927</v>
      </c>
      <c r="E86" s="1323">
        <v>225</v>
      </c>
      <c r="F86" s="1279"/>
      <c r="G86" s="1279"/>
    </row>
    <row r="87" thickBot="1">
      <c r="B87" s="1284" t="s">
        <v>179</v>
      </c>
      <c r="C87" s="1285" t="s">
        <v>1066</v>
      </c>
      <c r="D87" s="1285" t="s">
        <v>927</v>
      </c>
      <c r="E87" s="1324">
        <v>173</v>
      </c>
      <c r="F87" s="1279"/>
      <c r="G87" s="1279"/>
    </row>
    <row r="88" thickBot="1">
      <c r="B88" s="1268"/>
      <c r="C88" s="1264" t="s">
        <v>1067</v>
      </c>
      <c r="D88" s="1264"/>
      <c r="E88" s="1269"/>
      <c r="F88" s="1279"/>
      <c r="G88" s="1279"/>
    </row>
    <row r="89">
      <c r="B89" s="1280" t="s">
        <v>208</v>
      </c>
      <c r="C89" s="1281" t="s">
        <v>1068</v>
      </c>
      <c r="D89" s="1281" t="s">
        <v>927</v>
      </c>
      <c r="E89" s="1291">
        <v>2</v>
      </c>
      <c r="F89" s="1279"/>
      <c r="G89" s="1279"/>
    </row>
    <row r="90">
      <c r="B90" s="1280" t="s">
        <v>210</v>
      </c>
      <c r="C90" s="1281" t="s">
        <v>1069</v>
      </c>
      <c r="D90" s="1281" t="s">
        <v>927</v>
      </c>
      <c r="E90" s="1291">
        <v>0</v>
      </c>
      <c r="F90" s="1279"/>
      <c r="G90" s="1279"/>
    </row>
    <row r="91">
      <c r="B91" s="1280" t="s">
        <v>218</v>
      </c>
      <c r="C91" s="1281" t="s">
        <v>1070</v>
      </c>
      <c r="D91" s="1281" t="s">
        <v>927</v>
      </c>
      <c r="E91" s="1291">
        <v>0</v>
      </c>
      <c r="F91" s="1279"/>
      <c r="G91" s="1279"/>
    </row>
    <row r="92">
      <c r="B92" s="1280" t="s">
        <v>649</v>
      </c>
      <c r="C92" s="1276" t="s">
        <v>1071</v>
      </c>
      <c r="D92" s="1317" t="s">
        <v>731</v>
      </c>
      <c r="E92" s="1302">
        <v>0</v>
      </c>
      <c r="F92" s="1279"/>
      <c r="G92" s="1279"/>
    </row>
    <row r="93">
      <c r="B93" s="1280" t="s">
        <v>651</v>
      </c>
      <c r="C93" s="1281" t="s">
        <v>1072</v>
      </c>
      <c r="D93" s="1281" t="s">
        <v>1037</v>
      </c>
      <c r="E93" s="1282">
        <v>21</v>
      </c>
      <c r="F93" s="1279"/>
      <c r="G93" s="1279"/>
    </row>
    <row r="94">
      <c r="B94" s="1321" t="s">
        <v>1073</v>
      </c>
      <c r="C94" s="1313" t="s">
        <v>1060</v>
      </c>
      <c r="D94" s="1314" t="s">
        <v>1037</v>
      </c>
      <c r="E94" s="1323">
        <v>0</v>
      </c>
      <c r="F94" s="1279"/>
      <c r="G94" s="1279"/>
    </row>
    <row r="95">
      <c r="B95" s="1280" t="s">
        <v>653</v>
      </c>
      <c r="C95" s="1281" t="s">
        <v>1074</v>
      </c>
      <c r="D95" s="1281" t="s">
        <v>927</v>
      </c>
      <c r="E95" s="1291">
        <v>2</v>
      </c>
      <c r="F95" s="1279"/>
      <c r="G95" s="1279"/>
    </row>
    <row r="96">
      <c r="B96" s="1280" t="s">
        <v>655</v>
      </c>
      <c r="C96" s="1281" t="s">
        <v>1075</v>
      </c>
      <c r="D96" s="1281" t="s">
        <v>927</v>
      </c>
      <c r="E96" s="1291">
        <v>19</v>
      </c>
      <c r="F96" s="1279"/>
      <c r="G96" s="1279"/>
    </row>
    <row r="97" thickBot="1">
      <c r="B97" s="1284" t="s">
        <v>657</v>
      </c>
      <c r="C97" s="1285" t="s">
        <v>1076</v>
      </c>
      <c r="D97" s="1285" t="s">
        <v>927</v>
      </c>
      <c r="E97" s="1324">
        <v>0</v>
      </c>
      <c r="F97" s="1325"/>
      <c r="G97" s="1325"/>
    </row>
    <row r="98" thickBot="1">
      <c r="B98" s="1268"/>
      <c r="C98" s="1264" t="s">
        <v>1077</v>
      </c>
      <c r="D98" s="1264"/>
      <c r="E98" s="1269"/>
      <c r="F98" s="1327"/>
      <c r="G98" s="1327"/>
    </row>
    <row r="99">
      <c r="B99" s="1280" t="s">
        <v>83</v>
      </c>
      <c r="C99" s="1328" t="s">
        <v>1078</v>
      </c>
      <c r="D99" s="1319" t="s">
        <v>927</v>
      </c>
      <c r="E99" s="1329">
        <v>0</v>
      </c>
      <c r="F99" s="1327"/>
      <c r="G99" s="1327"/>
    </row>
    <row r="100">
      <c r="B100" s="1280" t="s">
        <v>85</v>
      </c>
      <c r="C100" s="1330" t="s">
        <v>1079</v>
      </c>
      <c r="D100" s="1281" t="s">
        <v>1080</v>
      </c>
      <c r="E100" s="1291">
        <v>0</v>
      </c>
      <c r="F100" s="1279"/>
      <c r="G100" s="1279"/>
    </row>
    <row r="101">
      <c r="B101" s="1280" t="s">
        <v>223</v>
      </c>
      <c r="C101" s="1331" t="s">
        <v>1081</v>
      </c>
      <c r="D101" s="1281" t="s">
        <v>737</v>
      </c>
      <c r="E101" s="1282">
        <v>0</v>
      </c>
      <c r="F101" s="1327"/>
      <c r="G101" s="1327"/>
    </row>
    <row r="102">
      <c r="B102" s="1280" t="s">
        <v>1082</v>
      </c>
      <c r="C102" s="1330" t="s">
        <v>1083</v>
      </c>
      <c r="D102" s="1281" t="s">
        <v>927</v>
      </c>
      <c r="E102" s="1291">
        <v>0</v>
      </c>
      <c r="F102" s="1279"/>
      <c r="G102" s="1279"/>
    </row>
    <row r="103">
      <c r="B103" s="1280" t="s">
        <v>1084</v>
      </c>
      <c r="C103" s="1331" t="s">
        <v>1085</v>
      </c>
      <c r="D103" s="1281" t="s">
        <v>737</v>
      </c>
      <c r="E103" s="1282">
        <v>0</v>
      </c>
      <c r="F103" s="1327"/>
      <c r="G103" s="1327"/>
    </row>
    <row r="104">
      <c r="B104" s="1280" t="s">
        <v>1086</v>
      </c>
      <c r="C104" s="1330" t="s">
        <v>1087</v>
      </c>
      <c r="D104" s="1281" t="s">
        <v>927</v>
      </c>
      <c r="E104" s="1291">
        <v>11</v>
      </c>
      <c r="F104" s="1279"/>
      <c r="G104" s="1279"/>
    </row>
    <row r="105">
      <c r="B105" s="1280" t="s">
        <v>1088</v>
      </c>
      <c r="C105" s="1331" t="s">
        <v>1089</v>
      </c>
      <c r="D105" s="1281" t="s">
        <v>737</v>
      </c>
      <c r="E105" s="1282">
        <v>114</v>
      </c>
      <c r="F105" s="1327"/>
      <c r="G105" s="1327"/>
    </row>
    <row r="106">
      <c r="B106" s="1280" t="s">
        <v>1090</v>
      </c>
      <c r="C106" s="1330" t="s">
        <v>1091</v>
      </c>
      <c r="D106" s="1281" t="s">
        <v>927</v>
      </c>
      <c r="E106" s="1291">
        <v>3</v>
      </c>
      <c r="F106" s="1332"/>
      <c r="G106" s="1327"/>
    </row>
    <row r="107">
      <c r="B107" s="1280" t="s">
        <v>1092</v>
      </c>
      <c r="C107" s="1331" t="s">
        <v>1093</v>
      </c>
      <c r="D107" s="1281" t="s">
        <v>737</v>
      </c>
      <c r="E107" s="1282">
        <v>943.5</v>
      </c>
      <c r="F107" s="1304"/>
      <c r="G107" s="1304"/>
    </row>
    <row r="108">
      <c r="B108" s="1280" t="s">
        <v>1094</v>
      </c>
      <c r="C108" s="1331" t="s">
        <v>1095</v>
      </c>
      <c r="D108" s="1281" t="s">
        <v>927</v>
      </c>
      <c r="E108" s="1291">
        <v>23</v>
      </c>
      <c r="F108" s="1326"/>
      <c r="G108" s="1326"/>
    </row>
    <row r="109">
      <c r="B109" s="1280" t="s">
        <v>1096</v>
      </c>
      <c r="C109" s="1331" t="s">
        <v>1097</v>
      </c>
      <c r="D109" s="1281" t="s">
        <v>927</v>
      </c>
      <c r="E109" s="1291">
        <v>28</v>
      </c>
      <c r="F109" s="1326"/>
      <c r="G109" s="1326"/>
    </row>
    <row r="110">
      <c r="B110" s="1333" t="s">
        <v>1098</v>
      </c>
      <c r="C110" s="1334" t="s">
        <v>1099</v>
      </c>
      <c r="D110" s="1283" t="s">
        <v>927</v>
      </c>
      <c r="E110" s="1335">
        <v>45</v>
      </c>
      <c r="F110" s="1279"/>
      <c r="G110" s="1279"/>
    </row>
    <row r="111">
      <c r="B111" s="1336" t="s">
        <v>1100</v>
      </c>
      <c r="C111" s="1337" t="s">
        <v>1101</v>
      </c>
      <c r="D111" s="1338"/>
      <c r="E111" s="1339"/>
      <c r="F111" s="1327"/>
      <c r="G111" s="1327"/>
    </row>
    <row r="112">
      <c r="B112" s="1340" t="s">
        <v>1102</v>
      </c>
      <c r="C112" s="1328" t="s">
        <v>1103</v>
      </c>
      <c r="D112" s="1319" t="s">
        <v>976</v>
      </c>
      <c r="E112" s="1341">
        <v>512.29999999999995</v>
      </c>
      <c r="F112" s="1327"/>
      <c r="G112" s="1327"/>
    </row>
    <row r="113">
      <c r="B113" s="1280" t="s">
        <v>1104</v>
      </c>
      <c r="C113" s="1330" t="s">
        <v>1105</v>
      </c>
      <c r="D113" s="1281" t="s">
        <v>976</v>
      </c>
      <c r="E113" s="1282">
        <v>179.80000000000001</v>
      </c>
      <c r="F113" s="1327"/>
      <c r="G113" s="1327"/>
    </row>
    <row r="114">
      <c r="B114" s="1280" t="s">
        <v>1106</v>
      </c>
      <c r="C114" s="1330" t="s">
        <v>1107</v>
      </c>
      <c r="D114" s="1281" t="s">
        <v>976</v>
      </c>
      <c r="E114" s="1282">
        <v>0</v>
      </c>
      <c r="F114" s="1327"/>
      <c r="G114" s="1327"/>
    </row>
    <row r="115">
      <c r="B115" s="1280" t="s">
        <v>1108</v>
      </c>
      <c r="C115" s="1330" t="s">
        <v>1109</v>
      </c>
      <c r="D115" s="1281" t="s">
        <v>976</v>
      </c>
      <c r="E115" s="1282">
        <v>80.400000000000006</v>
      </c>
      <c r="F115" s="1327"/>
      <c r="G115" s="1327"/>
    </row>
    <row r="116">
      <c r="B116" s="1333" t="s">
        <v>1110</v>
      </c>
      <c r="C116" s="1342" t="s">
        <v>1111</v>
      </c>
      <c r="D116" s="1283" t="s">
        <v>976</v>
      </c>
      <c r="E116" s="1343">
        <v>9.1999999999999993</v>
      </c>
      <c r="F116" s="1279"/>
      <c r="G116" s="1279"/>
    </row>
    <row r="117">
      <c r="B117" s="1336" t="s">
        <v>1112</v>
      </c>
      <c r="C117" s="1337" t="s">
        <v>1113</v>
      </c>
      <c r="D117" s="1338"/>
      <c r="E117" s="1344"/>
      <c r="F117" s="1327"/>
      <c r="G117" s="1327"/>
    </row>
    <row r="118">
      <c r="B118" s="1340" t="s">
        <v>1114</v>
      </c>
      <c r="C118" s="1328" t="s">
        <v>1115</v>
      </c>
      <c r="D118" s="1319" t="s">
        <v>976</v>
      </c>
      <c r="E118" s="1341">
        <v>7.0999999999999996</v>
      </c>
      <c r="F118" s="1327"/>
      <c r="G118" s="1327"/>
    </row>
    <row r="119">
      <c r="B119" s="1280" t="s">
        <v>1116</v>
      </c>
      <c r="C119" s="1330" t="s">
        <v>1105</v>
      </c>
      <c r="D119" s="1281" t="s">
        <v>976</v>
      </c>
      <c r="E119" s="1282">
        <v>7.5999999999999996</v>
      </c>
      <c r="F119" s="1327"/>
      <c r="G119" s="1327"/>
    </row>
    <row r="120">
      <c r="B120" s="1280" t="s">
        <v>1117</v>
      </c>
      <c r="C120" s="1330" t="s">
        <v>1107</v>
      </c>
      <c r="D120" s="1281" t="s">
        <v>976</v>
      </c>
      <c r="E120" s="1282">
        <v>0</v>
      </c>
      <c r="F120" s="1327"/>
      <c r="G120" s="1327"/>
    </row>
    <row r="121">
      <c r="B121" s="1280" t="s">
        <v>1118</v>
      </c>
      <c r="C121" s="1330" t="s">
        <v>1109</v>
      </c>
      <c r="D121" s="1281" t="s">
        <v>976</v>
      </c>
      <c r="E121" s="1282">
        <v>8.3000000000000007</v>
      </c>
      <c r="F121" s="1327"/>
      <c r="G121" s="1327"/>
    </row>
    <row r="122">
      <c r="B122" s="1280" t="s">
        <v>1119</v>
      </c>
      <c r="C122" s="1330" t="s">
        <v>1111</v>
      </c>
      <c r="D122" s="1281" t="s">
        <v>976</v>
      </c>
      <c r="E122" s="1282">
        <v>1.3</v>
      </c>
      <c r="F122" s="1279"/>
      <c r="G122" s="1279"/>
    </row>
    <row r="123">
      <c r="B123" s="1345" t="s">
        <v>1120</v>
      </c>
      <c r="C123" s="1337" t="s">
        <v>1121</v>
      </c>
      <c r="D123" s="1338"/>
      <c r="E123" s="1346"/>
      <c r="F123" s="1279"/>
      <c r="G123" s="1279"/>
    </row>
    <row r="124">
      <c r="B124" s="1280" t="s">
        <v>1122</v>
      </c>
      <c r="C124" s="1330" t="s">
        <v>1123</v>
      </c>
      <c r="D124" s="1281" t="s">
        <v>759</v>
      </c>
      <c r="E124" s="1282">
        <v>66</v>
      </c>
      <c r="F124" s="1279"/>
      <c r="G124" s="1279"/>
    </row>
    <row r="125">
      <c r="B125" s="1280" t="s">
        <v>1124</v>
      </c>
      <c r="C125" s="1330" t="s">
        <v>1125</v>
      </c>
      <c r="D125" s="1281" t="s">
        <v>759</v>
      </c>
      <c r="E125" s="1282">
        <v>90.299999999999997</v>
      </c>
      <c r="F125" s="1279"/>
      <c r="G125" s="1279"/>
    </row>
    <row r="126">
      <c r="B126" s="1280" t="s">
        <v>1126</v>
      </c>
      <c r="C126" s="1330" t="s">
        <v>1127</v>
      </c>
      <c r="D126" s="1281" t="s">
        <v>759</v>
      </c>
      <c r="E126" s="1282">
        <v>7.5999999999999996</v>
      </c>
      <c r="F126" s="1279"/>
      <c r="G126" s="1279"/>
    </row>
    <row r="127">
      <c r="B127" s="1333" t="s">
        <v>1128</v>
      </c>
      <c r="C127" s="1342" t="s">
        <v>1129</v>
      </c>
      <c r="D127" s="1283" t="s">
        <v>759</v>
      </c>
      <c r="E127" s="1343">
        <v>0.80000000000000004</v>
      </c>
      <c r="F127" s="1279"/>
      <c r="G127" s="1279"/>
    </row>
    <row r="128">
      <c r="B128" s="1336" t="s">
        <v>1130</v>
      </c>
      <c r="C128" s="1337" t="s">
        <v>1131</v>
      </c>
      <c r="D128" s="1338"/>
      <c r="E128" s="1339"/>
      <c r="F128" s="1279"/>
      <c r="G128" s="1279"/>
    </row>
    <row r="129">
      <c r="B129" s="1333" t="s">
        <v>1132</v>
      </c>
      <c r="C129" s="1342" t="s">
        <v>1103</v>
      </c>
      <c r="D129" s="1283" t="s">
        <v>759</v>
      </c>
      <c r="E129" s="1347">
        <f>(E112-E118)*E130/1000</f>
        <v>538.61021983199998</v>
      </c>
      <c r="F129" s="1279"/>
      <c r="G129" s="1279"/>
    </row>
    <row r="130" thickBot="1">
      <c r="B130" s="1348" t="s">
        <v>1133</v>
      </c>
      <c r="C130" s="1349" t="s">
        <v>1134</v>
      </c>
      <c r="D130" s="1285" t="s">
        <v>737</v>
      </c>
      <c r="E130" s="1350">
        <f>VAS077_F_Isvalytasbuiti1AtaskaitinisLaikotarpis</f>
        <v>1066.13266</v>
      </c>
      <c r="F130" s="1279"/>
      <c r="G130" s="1279"/>
    </row>
    <row r="131" thickBot="1">
      <c r="B131" s="1268"/>
      <c r="C131" s="1264" t="s">
        <v>1135</v>
      </c>
      <c r="D131" s="1264"/>
      <c r="E131" s="1269"/>
      <c r="F131" s="1279"/>
      <c r="G131" s="1279"/>
    </row>
    <row r="132">
      <c r="B132" s="1351" t="s">
        <v>1136</v>
      </c>
      <c r="C132" s="1352" t="s">
        <v>1137</v>
      </c>
      <c r="D132" s="1281" t="s">
        <v>737</v>
      </c>
      <c r="E132" s="1353">
        <v>128.40000000000001</v>
      </c>
      <c r="F132" s="1279"/>
      <c r="G132" s="1279"/>
    </row>
    <row r="133">
      <c r="B133" s="1280" t="s">
        <v>1138</v>
      </c>
      <c r="C133" s="1331" t="s">
        <v>1139</v>
      </c>
      <c r="D133" s="1281" t="s">
        <v>927</v>
      </c>
      <c r="E133" s="1291">
        <v>0</v>
      </c>
      <c r="F133" s="1279"/>
      <c r="G133" s="1279"/>
    </row>
    <row r="134">
      <c r="B134" s="1354" t="s">
        <v>1140</v>
      </c>
      <c r="C134" s="1355" t="s">
        <v>1141</v>
      </c>
      <c r="D134" s="1356" t="s">
        <v>927</v>
      </c>
      <c r="E134" s="1335">
        <v>0</v>
      </c>
      <c r="F134" s="1279"/>
      <c r="G134" s="1279"/>
    </row>
    <row r="135">
      <c r="B135" s="1336" t="s">
        <v>1142</v>
      </c>
      <c r="C135" s="1337" t="s">
        <v>1143</v>
      </c>
      <c r="D135" s="1338"/>
      <c r="E135" s="1339"/>
      <c r="F135" s="1279"/>
      <c r="G135" s="1279"/>
    </row>
    <row r="136">
      <c r="B136" s="1340" t="s">
        <v>1144</v>
      </c>
      <c r="C136" s="1328" t="s">
        <v>1103</v>
      </c>
      <c r="D136" s="1319" t="s">
        <v>976</v>
      </c>
      <c r="E136" s="1341">
        <v>0</v>
      </c>
      <c r="F136" s="1279"/>
      <c r="G136" s="1279"/>
    </row>
    <row r="137">
      <c r="B137" s="1280" t="s">
        <v>1145</v>
      </c>
      <c r="C137" s="1330" t="s">
        <v>1105</v>
      </c>
      <c r="D137" s="1281" t="s">
        <v>976</v>
      </c>
      <c r="E137" s="1282">
        <v>0</v>
      </c>
      <c r="F137" s="1279"/>
      <c r="G137" s="1279"/>
    </row>
    <row r="138">
      <c r="B138" s="1280" t="s">
        <v>1146</v>
      </c>
      <c r="C138" s="1330" t="s">
        <v>1147</v>
      </c>
      <c r="D138" s="1281" t="s">
        <v>976</v>
      </c>
      <c r="E138" s="1282">
        <v>0</v>
      </c>
      <c r="F138" s="1279"/>
      <c r="G138" s="1279"/>
    </row>
    <row r="139">
      <c r="B139" s="1336" t="s">
        <v>1148</v>
      </c>
      <c r="C139" s="1337" t="s">
        <v>1149</v>
      </c>
      <c r="D139" s="1338"/>
      <c r="E139" s="1344"/>
      <c r="F139" s="1279"/>
      <c r="G139" s="1279"/>
    </row>
    <row r="140">
      <c r="B140" s="1340" t="s">
        <v>1150</v>
      </c>
      <c r="C140" s="1328" t="s">
        <v>1115</v>
      </c>
      <c r="D140" s="1319" t="s">
        <v>976</v>
      </c>
      <c r="E140" s="1341">
        <v>3.6000000000000001</v>
      </c>
      <c r="F140" s="1279"/>
      <c r="G140" s="1279"/>
    </row>
    <row r="141">
      <c r="B141" s="1280" t="s">
        <v>1151</v>
      </c>
      <c r="C141" s="1330" t="s">
        <v>1105</v>
      </c>
      <c r="D141" s="1281" t="s">
        <v>976</v>
      </c>
      <c r="E141" s="1282">
        <v>5.2000000000000002</v>
      </c>
      <c r="F141" s="1279"/>
      <c r="G141" s="1279"/>
    </row>
    <row r="142">
      <c r="B142" s="1333" t="s">
        <v>1152</v>
      </c>
      <c r="C142" s="1342" t="s">
        <v>1147</v>
      </c>
      <c r="D142" s="1283" t="s">
        <v>976</v>
      </c>
      <c r="E142" s="1343">
        <v>0.10000000000000001</v>
      </c>
      <c r="F142" s="1279"/>
      <c r="G142" s="1279"/>
    </row>
    <row r="143">
      <c r="B143" s="1336" t="s">
        <v>1153</v>
      </c>
      <c r="C143" s="1337" t="s">
        <v>1131</v>
      </c>
      <c r="D143" s="1337"/>
      <c r="E143" s="1339"/>
      <c r="F143" s="1279"/>
      <c r="G143" s="1279"/>
    </row>
    <row r="144" thickBot="1">
      <c r="B144" s="1284" t="s">
        <v>1154</v>
      </c>
      <c r="C144" s="1330" t="s">
        <v>1103</v>
      </c>
      <c r="D144" s="1281" t="s">
        <v>759</v>
      </c>
      <c r="E144" s="1320">
        <f>(E136-E140)*E132/1000</f>
        <v>-0.46223999999999998</v>
      </c>
      <c r="F144" s="1325"/>
      <c r="G144" s="1325"/>
    </row>
    <row r="145" thickBot="1">
      <c r="B145" s="1268"/>
      <c r="C145" s="1264" t="s">
        <v>1155</v>
      </c>
      <c r="D145" s="1264"/>
      <c r="E145" s="1269"/>
      <c r="F145" s="1325"/>
      <c r="G145" s="1325"/>
    </row>
    <row r="146">
      <c r="B146" s="1351" t="s">
        <v>9</v>
      </c>
      <c r="C146" s="1357" t="s">
        <v>1156</v>
      </c>
      <c r="D146" s="1281" t="s">
        <v>737</v>
      </c>
      <c r="E146" s="1353">
        <v>30.75</v>
      </c>
      <c r="F146" s="1325"/>
      <c r="G146" s="1325"/>
    </row>
    <row r="147">
      <c r="B147" s="1280" t="s">
        <v>1157</v>
      </c>
      <c r="C147" s="1358" t="s">
        <v>1158</v>
      </c>
      <c r="D147" s="1359" t="s">
        <v>908</v>
      </c>
      <c r="E147" s="1360">
        <v>0.99099999999999999</v>
      </c>
      <c r="F147" s="1325"/>
      <c r="G147" s="1325"/>
    </row>
    <row r="148">
      <c r="B148" s="1280" t="s">
        <v>1159</v>
      </c>
      <c r="C148" s="1358" t="s">
        <v>1160</v>
      </c>
      <c r="D148" s="1281" t="s">
        <v>1161</v>
      </c>
      <c r="E148" s="1282">
        <v>0.28100000000000003</v>
      </c>
      <c r="F148" s="1325"/>
      <c r="G148" s="1325"/>
    </row>
    <row r="149" thickBot="1">
      <c r="B149" s="1361" t="s">
        <v>1162</v>
      </c>
      <c r="C149" s="1362" t="s">
        <v>1163</v>
      </c>
      <c r="D149" s="1363" t="s">
        <v>927</v>
      </c>
      <c r="E149" s="1364">
        <v>2</v>
      </c>
      <c r="F149" s="1325"/>
      <c r="G149" s="1325"/>
    </row>
    <row r="150">
      <c r="B150" s="1365" t="s">
        <v>1164</v>
      </c>
      <c r="C150" s="1366" t="s">
        <v>1165</v>
      </c>
      <c r="D150" s="1366"/>
      <c r="E150" s="1367"/>
      <c r="F150" s="1279"/>
      <c r="G150" s="1279"/>
    </row>
    <row r="151">
      <c r="B151" s="1340" t="s">
        <v>1166</v>
      </c>
      <c r="C151" s="1368" t="s">
        <v>1167</v>
      </c>
      <c r="D151" s="1281" t="s">
        <v>737</v>
      </c>
      <c r="E151" s="1282">
        <v>19.100000000000001</v>
      </c>
      <c r="F151" s="1326"/>
      <c r="G151" s="1326"/>
    </row>
    <row r="152">
      <c r="B152" s="1280" t="s">
        <v>1168</v>
      </c>
      <c r="C152" s="1358" t="s">
        <v>1169</v>
      </c>
      <c r="D152" s="1359" t="s">
        <v>908</v>
      </c>
      <c r="E152" s="1360">
        <v>0.99099999999999999</v>
      </c>
      <c r="F152" s="1279"/>
      <c r="G152" s="1279"/>
    </row>
    <row r="153">
      <c r="B153" s="1340" t="s">
        <v>1170</v>
      </c>
      <c r="C153" s="1369" t="s">
        <v>1171</v>
      </c>
      <c r="D153" s="1363" t="s">
        <v>1161</v>
      </c>
      <c r="E153" s="1282">
        <v>0.20000000000000001</v>
      </c>
      <c r="F153" s="1279"/>
      <c r="G153" s="1279"/>
    </row>
    <row r="154" thickBot="1">
      <c r="B154" s="1333" t="s">
        <v>1172</v>
      </c>
      <c r="C154" s="1370" t="s">
        <v>1173</v>
      </c>
      <c r="D154" s="1283" t="s">
        <v>927</v>
      </c>
      <c r="E154" s="1335">
        <v>2</v>
      </c>
      <c r="F154" s="1279"/>
      <c r="G154" s="1279"/>
    </row>
    <row r="155">
      <c r="B155" s="1365" t="s">
        <v>1174</v>
      </c>
      <c r="C155" s="1366" t="s">
        <v>1175</v>
      </c>
      <c r="D155" s="1366"/>
      <c r="E155" s="1371"/>
      <c r="F155" s="1279"/>
      <c r="G155" s="1279"/>
    </row>
    <row r="156">
      <c r="B156" s="1280" t="s">
        <v>1176</v>
      </c>
      <c r="C156" s="1358" t="s">
        <v>1177</v>
      </c>
      <c r="D156" s="1281" t="s">
        <v>737</v>
      </c>
      <c r="E156" s="1282">
        <v>0</v>
      </c>
      <c r="F156" s="1279"/>
      <c r="G156" s="1279"/>
    </row>
    <row r="157">
      <c r="B157" s="1280" t="s">
        <v>1178</v>
      </c>
      <c r="C157" s="1358" t="s">
        <v>1179</v>
      </c>
      <c r="D157" s="1359" t="s">
        <v>908</v>
      </c>
      <c r="E157" s="1360">
        <v>0</v>
      </c>
      <c r="F157" s="1279"/>
      <c r="G157" s="1279"/>
    </row>
    <row r="158">
      <c r="B158" s="1280" t="s">
        <v>1180</v>
      </c>
      <c r="C158" s="1369" t="s">
        <v>1181</v>
      </c>
      <c r="D158" s="1363" t="s">
        <v>1161</v>
      </c>
      <c r="E158" s="1282">
        <v>0</v>
      </c>
      <c r="F158" s="1279"/>
      <c r="G158" s="1279"/>
    </row>
    <row r="159" thickBot="1">
      <c r="B159" s="1333" t="s">
        <v>1182</v>
      </c>
      <c r="C159" s="1370" t="s">
        <v>1183</v>
      </c>
      <c r="D159" s="1283" t="s">
        <v>927</v>
      </c>
      <c r="E159" s="1335">
        <v>0</v>
      </c>
      <c r="F159" s="1279"/>
      <c r="G159" s="1279"/>
    </row>
    <row r="160">
      <c r="B160" s="1365" t="s">
        <v>1184</v>
      </c>
      <c r="C160" s="1366" t="s">
        <v>1185</v>
      </c>
      <c r="D160" s="1366"/>
      <c r="E160" s="1372"/>
      <c r="F160" s="1279"/>
      <c r="G160" s="1279"/>
    </row>
    <row r="161">
      <c r="B161" s="1280" t="s">
        <v>1186</v>
      </c>
      <c r="C161" s="1373" t="s">
        <v>1187</v>
      </c>
      <c r="D161" s="1281" t="s">
        <v>737</v>
      </c>
      <c r="E161" s="1282">
        <v>0</v>
      </c>
      <c r="F161" s="1279"/>
      <c r="G161" s="1279"/>
    </row>
    <row r="162">
      <c r="B162" s="1280" t="s">
        <v>1188</v>
      </c>
      <c r="C162" s="1373" t="s">
        <v>1189</v>
      </c>
      <c r="D162" s="1281" t="s">
        <v>908</v>
      </c>
      <c r="E162" s="1360">
        <v>0</v>
      </c>
      <c r="F162" s="1279"/>
      <c r="G162" s="1279"/>
    </row>
    <row r="163">
      <c r="B163" s="1280" t="s">
        <v>1190</v>
      </c>
      <c r="C163" s="1373" t="s">
        <v>1191</v>
      </c>
      <c r="D163" s="1281" t="s">
        <v>1192</v>
      </c>
      <c r="E163" s="1282">
        <v>0</v>
      </c>
      <c r="F163" s="1279"/>
      <c r="G163" s="1279"/>
    </row>
    <row r="164" thickBot="1">
      <c r="B164" s="1333" t="s">
        <v>1193</v>
      </c>
      <c r="C164" s="1370" t="s">
        <v>1194</v>
      </c>
      <c r="D164" s="1283" t="s">
        <v>927</v>
      </c>
      <c r="E164" s="1335">
        <v>0</v>
      </c>
      <c r="F164" s="1279"/>
      <c r="G164" s="1279"/>
    </row>
    <row r="165">
      <c r="B165" s="1365" t="s">
        <v>1195</v>
      </c>
      <c r="C165" s="1374" t="s">
        <v>1196</v>
      </c>
      <c r="D165" s="1375"/>
      <c r="E165" s="1376"/>
      <c r="F165" s="1279"/>
      <c r="G165" s="1279"/>
    </row>
    <row r="166">
      <c r="B166" s="1280" t="s">
        <v>1197</v>
      </c>
      <c r="C166" s="1358" t="s">
        <v>1198</v>
      </c>
      <c r="D166" s="1281" t="s">
        <v>737</v>
      </c>
      <c r="E166" s="1282">
        <v>0</v>
      </c>
      <c r="F166" s="1279"/>
      <c r="G166" s="1279"/>
    </row>
    <row r="167">
      <c r="B167" s="1280" t="s">
        <v>1199</v>
      </c>
      <c r="C167" s="1358" t="s">
        <v>1200</v>
      </c>
      <c r="D167" s="1359" t="s">
        <v>908</v>
      </c>
      <c r="E167" s="1360">
        <v>0</v>
      </c>
      <c r="F167" s="1279"/>
      <c r="G167" s="1279"/>
    </row>
    <row r="168">
      <c r="B168" s="1340" t="s">
        <v>1201</v>
      </c>
      <c r="C168" s="1369" t="s">
        <v>1202</v>
      </c>
      <c r="D168" s="1363" t="s">
        <v>1161</v>
      </c>
      <c r="E168" s="1282">
        <v>0</v>
      </c>
      <c r="F168" s="1279"/>
      <c r="G168" s="1279"/>
    </row>
    <row r="169" thickBot="1">
      <c r="B169" s="1333" t="s">
        <v>1203</v>
      </c>
      <c r="C169" s="1370" t="s">
        <v>1204</v>
      </c>
      <c r="D169" s="1283" t="s">
        <v>927</v>
      </c>
      <c r="E169" s="1335">
        <v>0</v>
      </c>
      <c r="F169" s="1279"/>
      <c r="G169" s="1279"/>
    </row>
    <row r="170">
      <c r="B170" s="1365" t="s">
        <v>1205</v>
      </c>
      <c r="C170" s="1366" t="s">
        <v>1206</v>
      </c>
      <c r="D170" s="1366"/>
      <c r="E170" s="1371"/>
      <c r="F170" s="1279"/>
      <c r="G170" s="1279"/>
    </row>
    <row r="171">
      <c r="B171" s="1280" t="s">
        <v>1207</v>
      </c>
      <c r="C171" s="1377" t="s">
        <v>1208</v>
      </c>
      <c r="D171" s="1281" t="s">
        <v>737</v>
      </c>
      <c r="E171" s="1282">
        <v>0</v>
      </c>
      <c r="F171" s="1279"/>
      <c r="G171" s="1279"/>
    </row>
    <row r="172">
      <c r="B172" s="1280" t="s">
        <v>1209</v>
      </c>
      <c r="C172" s="1378" t="s">
        <v>1210</v>
      </c>
      <c r="D172" s="1359" t="s">
        <v>908</v>
      </c>
      <c r="E172" s="1360">
        <v>0</v>
      </c>
      <c r="F172" s="1279"/>
      <c r="G172" s="1279"/>
    </row>
    <row r="173">
      <c r="B173" s="1280" t="s">
        <v>1211</v>
      </c>
      <c r="C173" s="1378" t="s">
        <v>1212</v>
      </c>
      <c r="D173" s="1319" t="s">
        <v>1161</v>
      </c>
      <c r="E173" s="1282">
        <v>0</v>
      </c>
      <c r="F173" s="1279"/>
      <c r="G173" s="1279"/>
    </row>
    <row r="174">
      <c r="B174" s="1280" t="s">
        <v>1213</v>
      </c>
      <c r="C174" s="1379" t="s">
        <v>1214</v>
      </c>
      <c r="D174" s="1363" t="s">
        <v>1161</v>
      </c>
      <c r="E174" s="1282">
        <v>0</v>
      </c>
      <c r="F174" s="1279"/>
      <c r="G174" s="1279"/>
    </row>
    <row r="175" thickBot="1">
      <c r="B175" s="1333" t="s">
        <v>1215</v>
      </c>
      <c r="C175" s="1370" t="s">
        <v>1163</v>
      </c>
      <c r="D175" s="1283" t="s">
        <v>927</v>
      </c>
      <c r="E175" s="1335">
        <v>0</v>
      </c>
      <c r="F175" s="1279"/>
      <c r="G175" s="1279"/>
    </row>
    <row r="176">
      <c r="B176" s="1365" t="s">
        <v>1216</v>
      </c>
      <c r="C176" s="1366" t="s">
        <v>1217</v>
      </c>
      <c r="D176" s="1366"/>
      <c r="E176" s="1371"/>
      <c r="F176" s="1279"/>
      <c r="G176" s="1279"/>
    </row>
    <row r="177">
      <c r="B177" s="1380" t="s">
        <v>1218</v>
      </c>
      <c r="C177" s="1377" t="s">
        <v>1219</v>
      </c>
      <c r="D177" s="1281" t="s">
        <v>737</v>
      </c>
      <c r="E177" s="1282">
        <v>0</v>
      </c>
      <c r="F177" s="1279"/>
      <c r="G177" s="1279"/>
    </row>
    <row r="178">
      <c r="B178" s="1380" t="s">
        <v>1220</v>
      </c>
      <c r="C178" s="1378" t="s">
        <v>1221</v>
      </c>
      <c r="D178" s="1359" t="s">
        <v>908</v>
      </c>
      <c r="E178" s="1360">
        <v>0</v>
      </c>
      <c r="F178" s="1279"/>
      <c r="G178" s="1279"/>
    </row>
    <row r="179">
      <c r="B179" s="1380" t="s">
        <v>1222</v>
      </c>
      <c r="C179" s="1378" t="s">
        <v>1223</v>
      </c>
      <c r="D179" s="1319" t="s">
        <v>1161</v>
      </c>
      <c r="E179" s="1282">
        <v>0</v>
      </c>
      <c r="F179" s="1279"/>
      <c r="G179" s="1279"/>
    </row>
    <row r="180">
      <c r="B180" s="1380" t="s">
        <v>1224</v>
      </c>
      <c r="C180" s="1378" t="s">
        <v>1225</v>
      </c>
      <c r="D180" s="1319" t="s">
        <v>1161</v>
      </c>
      <c r="E180" s="1282">
        <v>0</v>
      </c>
      <c r="F180" s="1279"/>
      <c r="G180" s="1279"/>
    </row>
    <row r="181">
      <c r="B181" s="1380" t="s">
        <v>1226</v>
      </c>
      <c r="C181" s="1378" t="s">
        <v>1227</v>
      </c>
      <c r="D181" s="1319" t="s">
        <v>1161</v>
      </c>
      <c r="E181" s="1282">
        <v>0</v>
      </c>
      <c r="F181" s="1279"/>
      <c r="G181" s="1279"/>
    </row>
    <row r="182">
      <c r="B182" s="1380" t="s">
        <v>1228</v>
      </c>
      <c r="C182" s="1378" t="s">
        <v>1214</v>
      </c>
      <c r="D182" s="1319" t="s">
        <v>1161</v>
      </c>
      <c r="E182" s="1282">
        <v>0</v>
      </c>
      <c r="F182" s="1279"/>
      <c r="G182" s="1279"/>
    </row>
    <row r="183" thickBot="1">
      <c r="B183" s="1284" t="s">
        <v>1229</v>
      </c>
      <c r="C183" s="1381" t="s">
        <v>1163</v>
      </c>
      <c r="D183" s="1285" t="s">
        <v>927</v>
      </c>
      <c r="E183" s="1324">
        <v>0</v>
      </c>
      <c r="F183" s="1279"/>
      <c r="G183" s="1279"/>
    </row>
    <row r="184" thickBot="1">
      <c r="B184" s="1268"/>
      <c r="C184" s="1264" t="s">
        <v>1230</v>
      </c>
      <c r="D184" s="1264"/>
      <c r="E184" s="1269"/>
      <c r="F184" s="1382"/>
      <c r="G184" s="1279"/>
    </row>
    <row r="185">
      <c r="B185" s="1351" t="s">
        <v>1231</v>
      </c>
      <c r="C185" s="1383" t="s">
        <v>1232</v>
      </c>
      <c r="D185" s="1384" t="s">
        <v>927</v>
      </c>
      <c r="E185" s="1385">
        <f>SUM(E186:E190)</f>
        <v>25</v>
      </c>
      <c r="F185" s="1279"/>
      <c r="G185" s="1279"/>
    </row>
    <row r="186">
      <c r="B186" s="1280" t="s">
        <v>1233</v>
      </c>
      <c r="C186" s="1294" t="s">
        <v>1234</v>
      </c>
      <c r="D186" s="1386" t="s">
        <v>927</v>
      </c>
      <c r="E186" s="1291">
        <v>1</v>
      </c>
      <c r="F186" s="1327"/>
      <c r="G186" s="1327"/>
    </row>
    <row r="187">
      <c r="B187" s="1280" t="s">
        <v>1235</v>
      </c>
      <c r="C187" s="1294" t="s">
        <v>1236</v>
      </c>
      <c r="D187" s="1386" t="s">
        <v>927</v>
      </c>
      <c r="E187" s="1291">
        <v>5</v>
      </c>
      <c r="F187" s="1327"/>
      <c r="G187" s="1327"/>
    </row>
    <row r="188">
      <c r="B188" s="1280" t="s">
        <v>1237</v>
      </c>
      <c r="C188" s="1294" t="s">
        <v>1238</v>
      </c>
      <c r="D188" s="1386" t="s">
        <v>927</v>
      </c>
      <c r="E188" s="1291">
        <v>1</v>
      </c>
      <c r="F188" s="1327"/>
      <c r="G188" s="1327"/>
    </row>
    <row r="189">
      <c r="B189" s="1280" t="s">
        <v>1239</v>
      </c>
      <c r="C189" s="1294" t="s">
        <v>1240</v>
      </c>
      <c r="D189" s="1386" t="s">
        <v>927</v>
      </c>
      <c r="E189" s="1291">
        <v>10</v>
      </c>
      <c r="F189" s="1327"/>
      <c r="G189" s="1327"/>
    </row>
    <row r="190">
      <c r="B190" s="1280" t="s">
        <v>1241</v>
      </c>
      <c r="C190" s="1294" t="s">
        <v>1242</v>
      </c>
      <c r="D190" s="1386" t="s">
        <v>927</v>
      </c>
      <c r="E190" s="1322">
        <f>SUM(E191:E195)</f>
        <v>8</v>
      </c>
      <c r="F190" s="1327"/>
      <c r="G190" s="1327"/>
    </row>
    <row r="191">
      <c r="B191" s="1321" t="s">
        <v>1243</v>
      </c>
      <c r="C191" s="1313" t="s">
        <v>1244</v>
      </c>
      <c r="D191" s="1359" t="s">
        <v>927</v>
      </c>
      <c r="E191" s="1323">
        <v>0</v>
      </c>
      <c r="F191" s="1327"/>
      <c r="G191" s="1327"/>
    </row>
    <row r="192">
      <c r="B192" s="1321" t="s">
        <v>1245</v>
      </c>
      <c r="C192" s="1313" t="s">
        <v>1246</v>
      </c>
      <c r="D192" s="1359" t="s">
        <v>927</v>
      </c>
      <c r="E192" s="1323">
        <v>0</v>
      </c>
      <c r="F192" s="1327"/>
      <c r="G192" s="1327"/>
    </row>
    <row r="193">
      <c r="B193" s="1321" t="s">
        <v>1247</v>
      </c>
      <c r="C193" s="1313" t="s">
        <v>1248</v>
      </c>
      <c r="D193" s="1359" t="s">
        <v>927</v>
      </c>
      <c r="E193" s="1323">
        <v>2</v>
      </c>
      <c r="F193" s="1327"/>
      <c r="G193" s="1327"/>
    </row>
    <row r="194">
      <c r="B194" s="1321" t="s">
        <v>1249</v>
      </c>
      <c r="C194" s="1313" t="s">
        <v>1250</v>
      </c>
      <c r="D194" s="1359" t="s">
        <v>927</v>
      </c>
      <c r="E194" s="1323">
        <v>3</v>
      </c>
      <c r="F194" s="1327"/>
      <c r="G194" s="1327"/>
    </row>
    <row r="195" thickBot="1">
      <c r="B195" s="1387" t="s">
        <v>1251</v>
      </c>
      <c r="C195" s="1388" t="s">
        <v>1252</v>
      </c>
      <c r="D195" s="1389" t="s">
        <v>927</v>
      </c>
      <c r="E195" s="1390">
        <v>3</v>
      </c>
      <c r="F195" s="1391"/>
      <c r="G195" s="1391"/>
    </row>
    <row r="196">
      <c r="B196" s="1392"/>
      <c r="C196" s="1392"/>
      <c r="D196" s="1392"/>
      <c r="E196" s="1393"/>
    </row>
    <row r="197">
      <c r="B197" s="1394" t="s">
        <v>1253</v>
      </c>
      <c r="C197" s="1395" t="s">
        <v>1254</v>
      </c>
    </row>
    <row r="198">
      <c r="B198" s="1396" t="s">
        <v>1255</v>
      </c>
      <c r="C198" s="1395" t="s">
        <v>1256</v>
      </c>
    </row>
    <row r="199">
      <c r="C199" s="1397"/>
    </row>
    <row r="200">
      <c r="B200" s="1398"/>
    </row>
    <row r="201">
      <c r="B201" s="1398"/>
      <c r="C201" s="1399"/>
    </row>
  </sheetData>
  <sheetProtection sheet="1" objects="1" scenarios="1" password="F757"/>
  <mergeCells count="6">
    <mergeCell ref="B8:E8"/>
    <mergeCell ref="F39:F41"/>
    <mergeCell ref="A1:F1"/>
    <mergeCell ref="A2:F2"/>
    <mergeCell ref="A3:F3"/>
    <mergeCell ref="A5:F5"/>
  </mergeCells>
  <conditionalFormatting sqref="F38">
    <cfRule priority="2" stopIfTrue="1" dxfId="1" type="cellIs" operator="greaterThan">
      <formula>0</formula>
    </cfRule>
    <cfRule priority="4" stopIfTrue="1" dxfId="2" type="cellIs" operator="lessThan">
      <formula>0</formula>
    </cfRule>
  </conditionalFormatting>
  <conditionalFormatting sqref="F106">
    <cfRule priority="6" stopIfTrue="1" dxfId="0" type="expression">
      <formula>F107=0</formula>
    </cfRule>
    <cfRule priority="8" stopIfTrue="1" dxfId="1" type="expression">
      <formula>F107&gt;0</formula>
    </cfRule>
    <cfRule priority="10" stopIfTrue="1" dxfId="2" type="expression">
      <formula>F107&lt;0</formula>
    </cfRule>
  </conditionalFormatting>
  <conditionalFormatting sqref="F107:G107 F36:G36">
    <cfRule priority="11" stopIfTrue="1" dxfId="1" type="cellIs" operator="greaterThan">
      <formula>0</formula>
    </cfRule>
    <cfRule priority="12" stopIfTrue="1" dxfId="2" type="cellIs" operator="lessThan">
      <formula>0</formula>
    </cfRule>
  </conditionalFormatting>
  <pageSetup paperSize="9" orientation="portrait" scale="57" fitToHeight="0"/>
</worksheet>
</file>

<file path=xl/worksheets/sheet12.xml><?xml version="1.0" encoding="utf-8"?>
<worksheet xmlns:r="http://schemas.openxmlformats.org/officeDocument/2006/relationships" xmlns="http://schemas.openxmlformats.org/spreadsheetml/2006/main">
  <sheetViews>
    <sheetView zoomScale="85" zoomScaleNormal="85" workbookViewId="0">
      <selection activeCell="A1" sqref="A1:Q1"/>
    </sheetView>
  </sheetViews>
  <sheetFormatPr defaultRowHeight="15"/>
  <cols>
    <col min="2" max="2" width="9.29" customWidth="1"/>
    <col min="3" max="3" width="61.43" customWidth="1"/>
    <col min="4" max="4" width="11" customWidth="1"/>
    <col min="5" max="5" width="14.43" customWidth="1"/>
    <col min="6" max="6" width="14.29" customWidth="1"/>
    <col min="7" max="7" width="14.71" customWidth="1"/>
    <col min="8" max="8" width="15.57" customWidth="1"/>
    <col min="9" max="9" width="13.71" customWidth="1"/>
    <col min="10" max="10" width="11.57" customWidth="1"/>
    <col min="11" max="11" width="11.71" customWidth="1"/>
    <col min="12" max="12" width="12.29" customWidth="1"/>
    <col min="13" max="13" width="20.71" customWidth="1"/>
    <col min="14" max="16" width="16.29" customWidth="1"/>
    <col min="17" max="17" width="23.29" customWidth="1"/>
  </cols>
  <sheetData>
    <row r="1">
      <c r="A1" s="1400" t="s">
        <v>0</v>
      </c>
      <c r="B1" s="1401"/>
      <c r="C1" s="1401"/>
      <c r="D1" s="1401"/>
      <c r="E1" s="1401"/>
      <c r="F1" s="1401"/>
      <c r="G1" s="1401"/>
      <c r="H1" s="1401"/>
      <c r="I1" s="1401"/>
      <c r="J1" s="1401"/>
      <c r="K1" s="1401"/>
      <c r="L1" s="1401"/>
      <c r="M1" s="1401"/>
      <c r="N1" s="1401"/>
      <c r="O1" s="1401"/>
      <c r="P1" s="1401"/>
      <c r="Q1" s="1402"/>
    </row>
    <row r="2">
      <c r="A2" s="1400" t="s">
        <v>1</v>
      </c>
      <c r="B2" s="1401"/>
      <c r="C2" s="1401"/>
      <c r="D2" s="1401"/>
      <c r="E2" s="1401"/>
      <c r="F2" s="1401"/>
      <c r="G2" s="1401"/>
      <c r="H2" s="1401"/>
      <c r="I2" s="1401"/>
      <c r="J2" s="1401"/>
      <c r="K2" s="1401"/>
      <c r="L2" s="1401"/>
      <c r="M2" s="1401"/>
      <c r="N2" s="1401"/>
      <c r="O2" s="1401"/>
      <c r="P2" s="1401"/>
      <c r="Q2" s="1402"/>
    </row>
    <row r="3">
      <c r="A3" s="1403"/>
      <c r="B3" s="1404"/>
      <c r="C3" s="1404"/>
      <c r="D3" s="1404"/>
      <c r="E3" s="1404"/>
      <c r="F3" s="1404"/>
      <c r="G3" s="1404"/>
      <c r="H3" s="1404"/>
      <c r="I3" s="1404"/>
      <c r="J3" s="1404"/>
      <c r="K3" s="1404"/>
      <c r="L3" s="1404"/>
      <c r="M3" s="1404"/>
      <c r="N3" s="1404"/>
      <c r="O3" s="1404"/>
      <c r="P3" s="1404"/>
      <c r="Q3" s="1405"/>
    </row>
    <row r="4">
      <c r="A4" s="1406"/>
      <c r="B4" s="1406"/>
      <c r="C4" s="1406"/>
      <c r="D4" s="1406"/>
      <c r="E4" s="1406"/>
      <c r="F4" s="1406"/>
      <c r="G4" s="1406"/>
      <c r="H4" s="1406"/>
      <c r="I4" s="1406"/>
      <c r="J4" s="1406"/>
      <c r="K4" s="1406"/>
      <c r="L4" s="1406"/>
      <c r="M4" s="1406"/>
      <c r="N4" s="1406"/>
      <c r="O4" s="1406"/>
      <c r="P4" s="1406"/>
      <c r="Q4" s="1406"/>
    </row>
    <row r="5">
      <c r="A5" s="1407" t="s">
        <v>1257</v>
      </c>
      <c r="B5" s="1408"/>
      <c r="C5" s="1408"/>
      <c r="D5" s="1408"/>
      <c r="E5" s="1408"/>
      <c r="F5" s="1408"/>
      <c r="G5" s="1408"/>
      <c r="H5" s="1408"/>
      <c r="I5" s="1408"/>
      <c r="J5" s="1408"/>
      <c r="K5" s="1408"/>
      <c r="L5" s="1408"/>
      <c r="M5" s="1408"/>
      <c r="N5" s="1408"/>
      <c r="O5" s="1408"/>
      <c r="P5" s="1408"/>
      <c r="Q5" s="1409"/>
    </row>
    <row r="6">
      <c r="A6" s="1406"/>
      <c r="B6" s="1406"/>
      <c r="C6" s="1406"/>
      <c r="D6" s="1406"/>
      <c r="E6" s="1406"/>
      <c r="F6" s="1406"/>
      <c r="G6" s="1406"/>
      <c r="H6" s="1406"/>
      <c r="I6" s="1406"/>
      <c r="J6" s="1406"/>
      <c r="K6" s="1406"/>
      <c r="L6" s="1406"/>
      <c r="M6" s="1406"/>
      <c r="N6" s="1406"/>
      <c r="O6" s="1406"/>
      <c r="P6" s="1406"/>
      <c r="Q6" s="1406"/>
    </row>
    <row r="7">
      <c r="B7" s="1410"/>
      <c r="C7" s="1411"/>
      <c r="D7" s="1410"/>
      <c r="E7" s="1410"/>
      <c r="F7" s="1410"/>
      <c r="G7" s="1410"/>
      <c r="H7" s="1410"/>
      <c r="I7" s="1410"/>
      <c r="J7" s="1410"/>
      <c r="K7" s="1410"/>
      <c r="L7" s="1410"/>
      <c r="M7" s="1410"/>
      <c r="N7" s="1410"/>
      <c r="O7" s="1410"/>
      <c r="P7" s="1410"/>
      <c r="Q7" s="1410"/>
    </row>
    <row r="8" thickBot="1" ht="15" customHeight="1">
      <c r="B8" s="16"/>
      <c r="C8" s="16"/>
      <c r="D8" s="16"/>
      <c r="E8" s="16"/>
      <c r="F8" s="16"/>
      <c r="G8" s="16"/>
      <c r="H8" s="16"/>
      <c r="I8" s="16"/>
      <c r="J8" s="16"/>
      <c r="K8" s="16"/>
      <c r="L8" s="16"/>
      <c r="M8" s="16"/>
      <c r="N8" s="16"/>
      <c r="O8" s="16"/>
      <c r="P8" s="16"/>
      <c r="Q8" s="16"/>
    </row>
    <row r="9" thickBot="1" ht="86.25" customHeight="1">
      <c r="B9" s="596" t="s">
        <v>4</v>
      </c>
      <c r="C9" s="597" t="s">
        <v>52</v>
      </c>
      <c r="D9" s="1412" t="s">
        <v>249</v>
      </c>
      <c r="E9" s="162" t="s">
        <v>250</v>
      </c>
      <c r="F9" s="1413" t="s">
        <v>251</v>
      </c>
      <c r="G9" s="1414" t="s">
        <v>252</v>
      </c>
      <c r="H9" s="1415" t="s">
        <v>253</v>
      </c>
      <c r="I9" s="162" t="s">
        <v>254</v>
      </c>
      <c r="J9" s="1413" t="s">
        <v>255</v>
      </c>
      <c r="K9" s="1414" t="s">
        <v>256</v>
      </c>
      <c r="L9" s="1416" t="s">
        <v>257</v>
      </c>
      <c r="M9" s="1417" t="s">
        <v>258</v>
      </c>
      <c r="N9" s="162" t="s">
        <v>259</v>
      </c>
      <c r="O9" s="160" t="s">
        <v>260</v>
      </c>
      <c r="P9" s="161" t="s">
        <v>261</v>
      </c>
      <c r="Q9" s="162" t="s">
        <v>262</v>
      </c>
    </row>
    <row r="10" thickTop="1" thickBot="1" ht="15.4" customHeight="1">
      <c r="B10" s="599" t="s">
        <v>51</v>
      </c>
      <c r="C10" s="599" t="s">
        <v>589</v>
      </c>
      <c r="D10" s="1418">
        <f t="shared" ref="D10:Q10" si="403">D11+D15+D20+D23+D26+D29</f>
        <v>0</v>
      </c>
      <c r="E10" s="604">
        <f t="shared" si="403"/>
        <v>0</v>
      </c>
      <c r="F10" s="601">
        <f t="shared" si="403"/>
        <v>0</v>
      </c>
      <c r="G10" s="602">
        <f t="shared" si="403"/>
        <v>0</v>
      </c>
      <c r="H10" s="605">
        <f t="shared" si="403"/>
        <v>0</v>
      </c>
      <c r="I10" s="600">
        <f t="shared" si="403"/>
        <v>0</v>
      </c>
      <c r="J10" s="601">
        <f t="shared" si="403"/>
        <v>0</v>
      </c>
      <c r="K10" s="602">
        <f t="shared" si="403"/>
        <v>0</v>
      </c>
      <c r="L10" s="605">
        <f t="shared" si="403"/>
        <v>0</v>
      </c>
      <c r="M10" s="1186">
        <f t="shared" si="403"/>
        <v>0</v>
      </c>
      <c r="N10" s="600">
        <f t="shared" si="403"/>
        <v>0</v>
      </c>
      <c r="O10" s="602">
        <f t="shared" si="403"/>
        <v>0</v>
      </c>
      <c r="P10" s="605">
        <f t="shared" si="403"/>
        <v>0</v>
      </c>
      <c r="Q10" s="604">
        <f t="shared" si="403"/>
        <v>0</v>
      </c>
    </row>
    <row r="11" thickTop="1" ht="15.4" customHeight="1">
      <c r="B11" s="606" t="s">
        <v>96</v>
      </c>
      <c r="C11" s="607" t="s">
        <v>8</v>
      </c>
      <c r="D11" s="1419">
        <f t="shared" ref="D11:D74" si="404">E11+I11+M11+N11+Q11</f>
        <v>0</v>
      </c>
      <c r="E11" s="179">
        <f t="shared" ref="E11:E32" si="405">SUM(F11:H11)</f>
        <v>0</v>
      </c>
      <c r="F11" s="176">
        <f>SUM(F12:F14)</f>
        <v>0</v>
      </c>
      <c r="G11" s="177">
        <f>SUM(G12:G14)</f>
        <v>0</v>
      </c>
      <c r="H11" s="178">
        <f>SUM(H12:H14)</f>
        <v>0</v>
      </c>
      <c r="I11" s="175">
        <f t="shared" ref="I11:I32" si="406">SUM(J11:L11)</f>
        <v>0</v>
      </c>
      <c r="J11" s="176">
        <f t="shared" ref="J11:Q11" si="407">SUM(J12:J14)</f>
        <v>0</v>
      </c>
      <c r="K11" s="177">
        <f t="shared" si="407"/>
        <v>0</v>
      </c>
      <c r="L11" s="178">
        <f t="shared" si="407"/>
        <v>0</v>
      </c>
      <c r="M11" s="1188">
        <f t="shared" si="407"/>
        <v>0</v>
      </c>
      <c r="N11" s="175">
        <f t="shared" ref="N11:N32" si="408">SUM(O11:P11)</f>
        <v>0</v>
      </c>
      <c r="O11" s="177">
        <f t="shared" ref="O11:P11" si="409">SUM(O12:O14)</f>
        <v>0</v>
      </c>
      <c r="P11" s="178">
        <f t="shared" si="409"/>
        <v>0</v>
      </c>
      <c r="Q11" s="179">
        <f t="shared" si="407"/>
        <v>0</v>
      </c>
    </row>
    <row r="12" ht="15.4" customHeight="1">
      <c r="B12" s="608" t="s">
        <v>98</v>
      </c>
      <c r="C12" s="609" t="s">
        <v>10</v>
      </c>
      <c r="D12" s="1419">
        <f t="shared" si="404"/>
        <v>0</v>
      </c>
      <c r="E12" s="179">
        <f t="shared" si="405"/>
        <v>0</v>
      </c>
      <c r="F12" s="402">
        <f t="shared" ref="F12:H14" si="410">SUM(F35,F58,F81)</f>
        <v>0</v>
      </c>
      <c r="G12" s="403">
        <f t="shared" si="410"/>
        <v>0</v>
      </c>
      <c r="H12" s="404">
        <f t="shared" si="410"/>
        <v>0</v>
      </c>
      <c r="I12" s="175">
        <f t="shared" si="406"/>
        <v>0</v>
      </c>
      <c r="J12" s="402">
        <f t="shared" ref="J12:M14" si="411">SUM(J35,J58,J81)</f>
        <v>0</v>
      </c>
      <c r="K12" s="403">
        <f t="shared" si="411"/>
        <v>0</v>
      </c>
      <c r="L12" s="404">
        <f t="shared" si="411"/>
        <v>0</v>
      </c>
      <c r="M12" s="1190">
        <f t="shared" si="411"/>
        <v>0</v>
      </c>
      <c r="N12" s="175">
        <f t="shared" si="408"/>
        <v>0</v>
      </c>
      <c r="O12" s="246">
        <f t="shared" ref="O12:Q14" si="412">SUM(O35,O58,O81)</f>
        <v>0</v>
      </c>
      <c r="P12" s="247">
        <f t="shared" si="412"/>
        <v>0</v>
      </c>
      <c r="Q12" s="179">
        <f t="shared" si="412"/>
        <v>0</v>
      </c>
    </row>
    <row r="13" ht="15.4" customHeight="1">
      <c r="B13" s="608" t="s">
        <v>100</v>
      </c>
      <c r="C13" s="609" t="s">
        <v>11</v>
      </c>
      <c r="D13" s="1419">
        <f t="shared" si="404"/>
        <v>0</v>
      </c>
      <c r="E13" s="179">
        <f t="shared" si="405"/>
        <v>0</v>
      </c>
      <c r="F13" s="402">
        <f t="shared" si="410"/>
        <v>0</v>
      </c>
      <c r="G13" s="403">
        <f t="shared" si="410"/>
        <v>0</v>
      </c>
      <c r="H13" s="404">
        <f t="shared" si="410"/>
        <v>0</v>
      </c>
      <c r="I13" s="175">
        <f t="shared" si="406"/>
        <v>0</v>
      </c>
      <c r="J13" s="402">
        <f t="shared" si="411"/>
        <v>0</v>
      </c>
      <c r="K13" s="403">
        <f t="shared" si="411"/>
        <v>0</v>
      </c>
      <c r="L13" s="404">
        <f t="shared" si="411"/>
        <v>0</v>
      </c>
      <c r="M13" s="1190">
        <f t="shared" si="411"/>
        <v>0</v>
      </c>
      <c r="N13" s="175">
        <f t="shared" si="408"/>
        <v>0</v>
      </c>
      <c r="O13" s="246">
        <f t="shared" si="412"/>
        <v>0</v>
      </c>
      <c r="P13" s="247">
        <f t="shared" si="412"/>
        <v>0</v>
      </c>
      <c r="Q13" s="179">
        <f t="shared" si="412"/>
        <v>0</v>
      </c>
    </row>
    <row r="14" ht="15.4" customHeight="1">
      <c r="B14" s="608" t="s">
        <v>590</v>
      </c>
      <c r="C14" s="609" t="s">
        <v>13</v>
      </c>
      <c r="D14" s="1419">
        <f t="shared" si="404"/>
        <v>0</v>
      </c>
      <c r="E14" s="179">
        <f t="shared" si="405"/>
        <v>0</v>
      </c>
      <c r="F14" s="402">
        <f t="shared" si="410"/>
        <v>0</v>
      </c>
      <c r="G14" s="403">
        <f t="shared" si="410"/>
        <v>0</v>
      </c>
      <c r="H14" s="404">
        <f t="shared" si="410"/>
        <v>0</v>
      </c>
      <c r="I14" s="175">
        <f t="shared" si="406"/>
        <v>0</v>
      </c>
      <c r="J14" s="402">
        <f t="shared" si="411"/>
        <v>0</v>
      </c>
      <c r="K14" s="403">
        <f t="shared" si="411"/>
        <v>0</v>
      </c>
      <c r="L14" s="404">
        <f t="shared" si="411"/>
        <v>0</v>
      </c>
      <c r="M14" s="1190">
        <f t="shared" si="411"/>
        <v>0</v>
      </c>
      <c r="N14" s="175">
        <f t="shared" si="408"/>
        <v>0</v>
      </c>
      <c r="O14" s="246">
        <f t="shared" si="412"/>
        <v>0</v>
      </c>
      <c r="P14" s="247">
        <f t="shared" si="412"/>
        <v>0</v>
      </c>
      <c r="Q14" s="179">
        <f t="shared" si="412"/>
        <v>0</v>
      </c>
    </row>
    <row r="15" ht="15.4" customHeight="1">
      <c r="B15" s="606" t="s">
        <v>102</v>
      </c>
      <c r="C15" s="610" t="s">
        <v>15</v>
      </c>
      <c r="D15" s="1419">
        <f t="shared" si="404"/>
        <v>0</v>
      </c>
      <c r="E15" s="179">
        <f t="shared" si="405"/>
        <v>0</v>
      </c>
      <c r="F15" s="176">
        <f>SUM(F16:F19)</f>
        <v>0</v>
      </c>
      <c r="G15" s="177">
        <f>SUM(G16:G19)</f>
        <v>0</v>
      </c>
      <c r="H15" s="178">
        <f>SUM(H16:H19)</f>
        <v>0</v>
      </c>
      <c r="I15" s="175">
        <f t="shared" si="406"/>
        <v>0</v>
      </c>
      <c r="J15" s="176">
        <f t="shared" ref="J15:Q15" si="413">SUM(J16:J19)</f>
        <v>0</v>
      </c>
      <c r="K15" s="177">
        <f t="shared" si="413"/>
        <v>0</v>
      </c>
      <c r="L15" s="178">
        <f t="shared" si="413"/>
        <v>0</v>
      </c>
      <c r="M15" s="1188">
        <f t="shared" si="413"/>
        <v>0</v>
      </c>
      <c r="N15" s="175">
        <f t="shared" si="408"/>
        <v>0</v>
      </c>
      <c r="O15" s="374">
        <f t="shared" ref="O15:P15" si="414">SUM(O16:O19)</f>
        <v>0</v>
      </c>
      <c r="P15" s="375">
        <f t="shared" si="414"/>
        <v>0</v>
      </c>
      <c r="Q15" s="179">
        <f t="shared" si="413"/>
        <v>0</v>
      </c>
    </row>
    <row r="16" ht="15.4" customHeight="1">
      <c r="B16" s="608" t="s">
        <v>104</v>
      </c>
      <c r="C16" s="609" t="s">
        <v>17</v>
      </c>
      <c r="D16" s="1419">
        <f t="shared" si="404"/>
        <v>0</v>
      </c>
      <c r="E16" s="179">
        <f t="shared" si="405"/>
        <v>0</v>
      </c>
      <c r="F16" s="402">
        <f t="shared" ref="F16:H19" si="415">SUM(F39,F62,F85)</f>
        <v>0</v>
      </c>
      <c r="G16" s="403">
        <f t="shared" si="415"/>
        <v>0</v>
      </c>
      <c r="H16" s="404">
        <f t="shared" si="415"/>
        <v>0</v>
      </c>
      <c r="I16" s="175">
        <f t="shared" si="406"/>
        <v>0</v>
      </c>
      <c r="J16" s="402">
        <f t="shared" ref="J16:M19" si="416">SUM(J39,J62,J85)</f>
        <v>0</v>
      </c>
      <c r="K16" s="403">
        <f t="shared" si="416"/>
        <v>0</v>
      </c>
      <c r="L16" s="404">
        <f t="shared" si="416"/>
        <v>0</v>
      </c>
      <c r="M16" s="1190">
        <f t="shared" si="416"/>
        <v>0</v>
      </c>
      <c r="N16" s="175">
        <f t="shared" si="408"/>
        <v>0</v>
      </c>
      <c r="O16" s="246">
        <f t="shared" ref="O16:Q19" si="417">SUM(O39,O62,O85)</f>
        <v>0</v>
      </c>
      <c r="P16" s="247">
        <f t="shared" si="417"/>
        <v>0</v>
      </c>
      <c r="Q16" s="179">
        <f t="shared" si="417"/>
        <v>0</v>
      </c>
    </row>
    <row r="17" ht="15.4" customHeight="1">
      <c r="B17" s="608" t="s">
        <v>110</v>
      </c>
      <c r="C17" s="609" t="s">
        <v>591</v>
      </c>
      <c r="D17" s="1419">
        <f t="shared" si="404"/>
        <v>0</v>
      </c>
      <c r="E17" s="179">
        <f t="shared" si="405"/>
        <v>0</v>
      </c>
      <c r="F17" s="402">
        <f t="shared" si="415"/>
        <v>0</v>
      </c>
      <c r="G17" s="403">
        <f t="shared" si="415"/>
        <v>0</v>
      </c>
      <c r="H17" s="404">
        <f t="shared" si="415"/>
        <v>0</v>
      </c>
      <c r="I17" s="175">
        <f t="shared" si="406"/>
        <v>0</v>
      </c>
      <c r="J17" s="402">
        <f t="shared" si="416"/>
        <v>0</v>
      </c>
      <c r="K17" s="403">
        <f t="shared" si="416"/>
        <v>0</v>
      </c>
      <c r="L17" s="404">
        <f t="shared" si="416"/>
        <v>0</v>
      </c>
      <c r="M17" s="1190">
        <f t="shared" si="416"/>
        <v>0</v>
      </c>
      <c r="N17" s="175">
        <f t="shared" si="408"/>
        <v>0</v>
      </c>
      <c r="O17" s="246">
        <f t="shared" si="417"/>
        <v>0</v>
      </c>
      <c r="P17" s="247">
        <f t="shared" si="417"/>
        <v>0</v>
      </c>
      <c r="Q17" s="179">
        <f t="shared" si="417"/>
        <v>0</v>
      </c>
    </row>
    <row r="18" ht="15.4" customHeight="1">
      <c r="B18" s="608" t="s">
        <v>117</v>
      </c>
      <c r="C18" s="609" t="s">
        <v>23</v>
      </c>
      <c r="D18" s="1419">
        <f t="shared" si="404"/>
        <v>0</v>
      </c>
      <c r="E18" s="179">
        <f t="shared" si="405"/>
        <v>0</v>
      </c>
      <c r="F18" s="402">
        <f t="shared" si="415"/>
        <v>0</v>
      </c>
      <c r="G18" s="403">
        <f t="shared" si="415"/>
        <v>0</v>
      </c>
      <c r="H18" s="404">
        <f t="shared" si="415"/>
        <v>0</v>
      </c>
      <c r="I18" s="175">
        <f t="shared" si="406"/>
        <v>0</v>
      </c>
      <c r="J18" s="402">
        <f t="shared" si="416"/>
        <v>0</v>
      </c>
      <c r="K18" s="403">
        <f t="shared" si="416"/>
        <v>0</v>
      </c>
      <c r="L18" s="404">
        <f t="shared" si="416"/>
        <v>0</v>
      </c>
      <c r="M18" s="1190">
        <f t="shared" si="416"/>
        <v>0</v>
      </c>
      <c r="N18" s="175">
        <f t="shared" si="408"/>
        <v>0</v>
      </c>
      <c r="O18" s="246">
        <f t="shared" si="417"/>
        <v>0</v>
      </c>
      <c r="P18" s="247">
        <f t="shared" si="417"/>
        <v>0</v>
      </c>
      <c r="Q18" s="179">
        <f t="shared" si="417"/>
        <v>0</v>
      </c>
    </row>
    <row r="19" ht="40.9" customHeight="1">
      <c r="B19" s="608" t="s">
        <v>592</v>
      </c>
      <c r="C19" s="609" t="s">
        <v>593</v>
      </c>
      <c r="D19" s="1419">
        <f t="shared" si="404"/>
        <v>0</v>
      </c>
      <c r="E19" s="179">
        <f t="shared" si="405"/>
        <v>0</v>
      </c>
      <c r="F19" s="402">
        <f t="shared" si="415"/>
        <v>0</v>
      </c>
      <c r="G19" s="403">
        <f t="shared" si="415"/>
        <v>0</v>
      </c>
      <c r="H19" s="404">
        <f t="shared" si="415"/>
        <v>0</v>
      </c>
      <c r="I19" s="175">
        <f t="shared" si="406"/>
        <v>0</v>
      </c>
      <c r="J19" s="402">
        <f t="shared" si="416"/>
        <v>0</v>
      </c>
      <c r="K19" s="403">
        <f t="shared" si="416"/>
        <v>0</v>
      </c>
      <c r="L19" s="404">
        <f t="shared" si="416"/>
        <v>0</v>
      </c>
      <c r="M19" s="1190">
        <f t="shared" si="416"/>
        <v>0</v>
      </c>
      <c r="N19" s="175">
        <f t="shared" si="408"/>
        <v>0</v>
      </c>
      <c r="O19" s="246">
        <f t="shared" si="417"/>
        <v>0</v>
      </c>
      <c r="P19" s="247">
        <f t="shared" si="417"/>
        <v>0</v>
      </c>
      <c r="Q19" s="179">
        <f t="shared" si="417"/>
        <v>0</v>
      </c>
    </row>
    <row r="20" ht="15.4" customHeight="1">
      <c r="B20" s="606" t="s">
        <v>124</v>
      </c>
      <c r="C20" s="612" t="s">
        <v>27</v>
      </c>
      <c r="D20" s="1419">
        <f t="shared" si="404"/>
        <v>0</v>
      </c>
      <c r="E20" s="179">
        <f t="shared" si="405"/>
        <v>0</v>
      </c>
      <c r="F20" s="176">
        <f>SUM(F21:F22)</f>
        <v>0</v>
      </c>
      <c r="G20" s="177">
        <f>SUM(G21:G22)</f>
        <v>0</v>
      </c>
      <c r="H20" s="178">
        <f>SUM(H21:H22)</f>
        <v>0</v>
      </c>
      <c r="I20" s="175">
        <f t="shared" si="406"/>
        <v>0</v>
      </c>
      <c r="J20" s="176">
        <f t="shared" ref="J20:Q20" si="418">SUM(J21:J22)</f>
        <v>0</v>
      </c>
      <c r="K20" s="177">
        <f t="shared" si="418"/>
        <v>0</v>
      </c>
      <c r="L20" s="178">
        <f t="shared" si="418"/>
        <v>0</v>
      </c>
      <c r="M20" s="1188">
        <f t="shared" si="418"/>
        <v>0</v>
      </c>
      <c r="N20" s="175">
        <f t="shared" si="408"/>
        <v>0</v>
      </c>
      <c r="O20" s="374">
        <f t="shared" ref="O20:P20" si="419">SUM(O21:O22)</f>
        <v>0</v>
      </c>
      <c r="P20" s="375">
        <f t="shared" si="419"/>
        <v>0</v>
      </c>
      <c r="Q20" s="179">
        <f t="shared" si="418"/>
        <v>0</v>
      </c>
    </row>
    <row r="21" ht="15.4" customHeight="1">
      <c r="B21" s="608" t="s">
        <v>126</v>
      </c>
      <c r="C21" s="613" t="s">
        <v>29</v>
      </c>
      <c r="D21" s="1419">
        <f t="shared" si="404"/>
        <v>0</v>
      </c>
      <c r="E21" s="179">
        <f t="shared" si="405"/>
        <v>0</v>
      </c>
      <c r="F21" s="402">
        <f>SUM(F44,F67,F90)</f>
        <v>0</v>
      </c>
      <c r="G21" s="403">
        <f>SUM(G44,G67,G90)</f>
        <v>0</v>
      </c>
      <c r="H21" s="404">
        <f>SUM(H44,H67,H90)</f>
        <v>0</v>
      </c>
      <c r="I21" s="175">
        <f t="shared" si="406"/>
        <v>0</v>
      </c>
      <c r="J21" s="402">
        <f>SUM(J44,J67,J90)</f>
        <v>0</v>
      </c>
      <c r="K21" s="403">
        <f>SUM(K44,K67,K90)</f>
        <v>0</v>
      </c>
      <c r="L21" s="404">
        <f>SUM(L44,L67,L90)</f>
        <v>0</v>
      </c>
      <c r="M21" s="1190">
        <f>SUM(M44,M67,M90)</f>
        <v>0</v>
      </c>
      <c r="N21" s="175">
        <f t="shared" si="408"/>
        <v>0</v>
      </c>
      <c r="O21" s="246">
        <f>SUM(O44,O67,O90)</f>
        <v>0</v>
      </c>
      <c r="P21" s="247">
        <f>SUM(P44,P67,P90)</f>
        <v>0</v>
      </c>
      <c r="Q21" s="179">
        <f>SUM(Q44,Q67,Q90)</f>
        <v>0</v>
      </c>
    </row>
    <row r="22" ht="15.4" customHeight="1">
      <c r="B22" s="608" t="s">
        <v>128</v>
      </c>
      <c r="C22" s="613" t="s">
        <v>31</v>
      </c>
      <c r="D22" s="1419">
        <f t="shared" si="404"/>
        <v>0</v>
      </c>
      <c r="E22" s="179">
        <f t="shared" si="405"/>
        <v>0</v>
      </c>
      <c r="F22" s="402">
        <f>SUM(F45,F68)</f>
        <v>0</v>
      </c>
      <c r="G22" s="403">
        <f>SUM(G45,G68)</f>
        <v>0</v>
      </c>
      <c r="H22" s="404">
        <f>SUM(H45,H68)</f>
        <v>0</v>
      </c>
      <c r="I22" s="175">
        <f t="shared" si="406"/>
        <v>0</v>
      </c>
      <c r="J22" s="402">
        <f t="shared" ref="J22:Q22" si="420">SUM(J45,J68)</f>
        <v>0</v>
      </c>
      <c r="K22" s="403">
        <f t="shared" si="420"/>
        <v>0</v>
      </c>
      <c r="L22" s="404">
        <f t="shared" si="420"/>
        <v>0</v>
      </c>
      <c r="M22" s="1190">
        <f t="shared" si="420"/>
        <v>0</v>
      </c>
      <c r="N22" s="175">
        <f t="shared" si="408"/>
        <v>0</v>
      </c>
      <c r="O22" s="246">
        <f t="shared" ref="O22:P22" si="421">SUM(O45,O68)</f>
        <v>0</v>
      </c>
      <c r="P22" s="247">
        <f t="shared" si="421"/>
        <v>0</v>
      </c>
      <c r="Q22" s="179">
        <f t="shared" si="420"/>
        <v>0</v>
      </c>
    </row>
    <row r="23" ht="15.4" customHeight="1">
      <c r="B23" s="606" t="s">
        <v>268</v>
      </c>
      <c r="C23" s="612" t="s">
        <v>33</v>
      </c>
      <c r="D23" s="1419">
        <f t="shared" si="404"/>
        <v>0</v>
      </c>
      <c r="E23" s="179">
        <f t="shared" si="405"/>
        <v>0</v>
      </c>
      <c r="F23" s="176">
        <f>SUM(F24:F25)</f>
        <v>0</v>
      </c>
      <c r="G23" s="177">
        <f>SUM(G24:G25)</f>
        <v>0</v>
      </c>
      <c r="H23" s="178">
        <f>SUM(H24:H25)</f>
        <v>0</v>
      </c>
      <c r="I23" s="175">
        <f t="shared" si="406"/>
        <v>0</v>
      </c>
      <c r="J23" s="176">
        <f t="shared" ref="J23:Q23" si="422">SUM(J24:J25)</f>
        <v>0</v>
      </c>
      <c r="K23" s="177">
        <f t="shared" si="422"/>
        <v>0</v>
      </c>
      <c r="L23" s="178">
        <f t="shared" si="422"/>
        <v>0</v>
      </c>
      <c r="M23" s="1188">
        <f t="shared" si="422"/>
        <v>0</v>
      </c>
      <c r="N23" s="175">
        <f t="shared" si="408"/>
        <v>0</v>
      </c>
      <c r="O23" s="374">
        <f t="shared" ref="O23:P23" si="423">SUM(O24:O25)</f>
        <v>0</v>
      </c>
      <c r="P23" s="375">
        <f t="shared" si="423"/>
        <v>0</v>
      </c>
      <c r="Q23" s="179">
        <f t="shared" si="422"/>
        <v>0</v>
      </c>
    </row>
    <row r="24" ht="15.4" customHeight="1">
      <c r="B24" s="608" t="s">
        <v>594</v>
      </c>
      <c r="C24" s="613" t="s">
        <v>595</v>
      </c>
      <c r="D24" s="1419">
        <f t="shared" si="404"/>
        <v>0</v>
      </c>
      <c r="E24" s="616">
        <f t="shared" si="405"/>
        <v>0</v>
      </c>
      <c r="F24" s="614">
        <f t="shared" ref="F24:H25" si="424">SUM(F47,F70,F92)</f>
        <v>0</v>
      </c>
      <c r="G24" s="615">
        <f t="shared" si="424"/>
        <v>0</v>
      </c>
      <c r="H24" s="1420">
        <f t="shared" si="424"/>
        <v>0</v>
      </c>
      <c r="I24" s="172">
        <f t="shared" si="406"/>
        <v>0</v>
      </c>
      <c r="J24" s="614">
        <f t="shared" ref="J24:M25" si="425">SUM(J47,J70,J92)</f>
        <v>0</v>
      </c>
      <c r="K24" s="615">
        <f t="shared" si="425"/>
        <v>0</v>
      </c>
      <c r="L24" s="1420">
        <f t="shared" si="425"/>
        <v>0</v>
      </c>
      <c r="M24" s="1421">
        <f t="shared" si="425"/>
        <v>0</v>
      </c>
      <c r="N24" s="172">
        <f t="shared" si="408"/>
        <v>0</v>
      </c>
      <c r="O24" s="498">
        <f t="shared" ref="O24:Q25" si="426">SUM(O47,O70,O92)</f>
        <v>0</v>
      </c>
      <c r="P24" s="499">
        <f t="shared" si="426"/>
        <v>0</v>
      </c>
      <c r="Q24" s="1422">
        <f t="shared" si="426"/>
        <v>0</v>
      </c>
    </row>
    <row r="25" ht="32.65" customHeight="1">
      <c r="B25" s="608" t="s">
        <v>596</v>
      </c>
      <c r="C25" s="617" t="s">
        <v>597</v>
      </c>
      <c r="D25" s="1419">
        <f t="shared" si="404"/>
        <v>0</v>
      </c>
      <c r="E25" s="616">
        <f t="shared" si="405"/>
        <v>0</v>
      </c>
      <c r="F25" s="614">
        <f t="shared" si="424"/>
        <v>0</v>
      </c>
      <c r="G25" s="615">
        <f t="shared" si="424"/>
        <v>0</v>
      </c>
      <c r="H25" s="1420">
        <f t="shared" si="424"/>
        <v>0</v>
      </c>
      <c r="I25" s="172">
        <f t="shared" si="406"/>
        <v>0</v>
      </c>
      <c r="J25" s="614">
        <f t="shared" si="425"/>
        <v>0</v>
      </c>
      <c r="K25" s="615">
        <f t="shared" si="425"/>
        <v>0</v>
      </c>
      <c r="L25" s="1420">
        <f t="shared" si="425"/>
        <v>0</v>
      </c>
      <c r="M25" s="1421">
        <f t="shared" si="425"/>
        <v>0</v>
      </c>
      <c r="N25" s="172">
        <f t="shared" si="408"/>
        <v>0</v>
      </c>
      <c r="O25" s="498">
        <f t="shared" si="426"/>
        <v>0</v>
      </c>
      <c r="P25" s="499">
        <f t="shared" si="426"/>
        <v>0</v>
      </c>
      <c r="Q25" s="1422">
        <f t="shared" si="426"/>
        <v>0</v>
      </c>
    </row>
    <row r="26" ht="15.4" customHeight="1">
      <c r="B26" s="606" t="s">
        <v>270</v>
      </c>
      <c r="C26" s="618" t="s">
        <v>39</v>
      </c>
      <c r="D26" s="1423">
        <f t="shared" si="404"/>
        <v>0</v>
      </c>
      <c r="E26" s="623">
        <f t="shared" si="405"/>
        <v>0</v>
      </c>
      <c r="F26" s="620">
        <f>SUM(F27:F28)</f>
        <v>0</v>
      </c>
      <c r="G26" s="621">
        <f>SUM(G27:G28)</f>
        <v>0</v>
      </c>
      <c r="H26" s="650">
        <f>SUM(H27:H28)</f>
        <v>0</v>
      </c>
      <c r="I26" s="619">
        <f t="shared" si="406"/>
        <v>0</v>
      </c>
      <c r="J26" s="620">
        <f t="shared" ref="J26:Q26" si="427">SUM(J27:J28)</f>
        <v>0</v>
      </c>
      <c r="K26" s="621">
        <f t="shared" si="427"/>
        <v>0</v>
      </c>
      <c r="L26" s="650">
        <f t="shared" si="427"/>
        <v>0</v>
      </c>
      <c r="M26" s="1193">
        <f t="shared" si="427"/>
        <v>0</v>
      </c>
      <c r="N26" s="619">
        <f t="shared" si="408"/>
        <v>0</v>
      </c>
      <c r="O26" s="621">
        <f t="shared" ref="O26:P26" si="428">SUM(O27:O28)</f>
        <v>0</v>
      </c>
      <c r="P26" s="650">
        <f t="shared" si="428"/>
        <v>0</v>
      </c>
      <c r="Q26" s="623">
        <f t="shared" si="427"/>
        <v>0</v>
      </c>
    </row>
    <row r="27" ht="15.4" customHeight="1">
      <c r="B27" s="624" t="s">
        <v>272</v>
      </c>
      <c r="C27" s="625" t="s">
        <v>41</v>
      </c>
      <c r="D27" s="1424">
        <f t="shared" si="404"/>
        <v>0</v>
      </c>
      <c r="E27" s="628">
        <f t="shared" si="405"/>
        <v>0</v>
      </c>
      <c r="F27" s="626">
        <f t="shared" ref="F27:H28" si="429">SUM(F50,F73,F95)</f>
        <v>0</v>
      </c>
      <c r="G27" s="627">
        <f t="shared" si="429"/>
        <v>0</v>
      </c>
      <c r="H27" s="1425">
        <f t="shared" si="429"/>
        <v>0</v>
      </c>
      <c r="I27" s="335">
        <f t="shared" si="406"/>
        <v>0</v>
      </c>
      <c r="J27" s="626">
        <f t="shared" ref="J27:M28" si="430">SUM(J50,J73,J95)</f>
        <v>0</v>
      </c>
      <c r="K27" s="627">
        <f t="shared" si="430"/>
        <v>0</v>
      </c>
      <c r="L27" s="1425">
        <f t="shared" si="430"/>
        <v>0</v>
      </c>
      <c r="M27" s="1426">
        <f t="shared" si="430"/>
        <v>0</v>
      </c>
      <c r="N27" s="335">
        <f t="shared" si="408"/>
        <v>0</v>
      </c>
      <c r="O27" s="498">
        <f t="shared" ref="O27:Q28" si="431">SUM(O50,O73,O95)</f>
        <v>0</v>
      </c>
      <c r="P27" s="499">
        <f t="shared" si="431"/>
        <v>0</v>
      </c>
      <c r="Q27" s="1427">
        <f t="shared" si="431"/>
        <v>0</v>
      </c>
    </row>
    <row r="28" ht="30.4" customHeight="1">
      <c r="B28" s="624" t="s">
        <v>274</v>
      </c>
      <c r="C28" s="629" t="s">
        <v>43</v>
      </c>
      <c r="D28" s="1423">
        <f t="shared" si="404"/>
        <v>0</v>
      </c>
      <c r="E28" s="623">
        <f t="shared" si="405"/>
        <v>0</v>
      </c>
      <c r="F28" s="497">
        <f t="shared" si="429"/>
        <v>0</v>
      </c>
      <c r="G28" s="498">
        <f t="shared" si="429"/>
        <v>0</v>
      </c>
      <c r="H28" s="499">
        <f t="shared" si="429"/>
        <v>0</v>
      </c>
      <c r="I28" s="619">
        <f t="shared" si="406"/>
        <v>0</v>
      </c>
      <c r="J28" s="497">
        <f t="shared" si="430"/>
        <v>0</v>
      </c>
      <c r="K28" s="498">
        <f t="shared" si="430"/>
        <v>0</v>
      </c>
      <c r="L28" s="499">
        <f t="shared" si="430"/>
        <v>0</v>
      </c>
      <c r="M28" s="1428">
        <f t="shared" si="430"/>
        <v>0</v>
      </c>
      <c r="N28" s="619">
        <f t="shared" si="408"/>
        <v>0</v>
      </c>
      <c r="O28" s="498">
        <f t="shared" si="431"/>
        <v>0</v>
      </c>
      <c r="P28" s="499">
        <f t="shared" si="431"/>
        <v>0</v>
      </c>
      <c r="Q28" s="502">
        <f t="shared" si="431"/>
        <v>0</v>
      </c>
    </row>
    <row r="29" ht="15.4" customHeight="1">
      <c r="B29" s="630" t="s">
        <v>278</v>
      </c>
      <c r="C29" s="631" t="s">
        <v>598</v>
      </c>
      <c r="D29" s="1423">
        <f t="shared" si="404"/>
        <v>0</v>
      </c>
      <c r="E29" s="623">
        <f t="shared" si="405"/>
        <v>0</v>
      </c>
      <c r="F29" s="620">
        <f>SUM(F30:F32)</f>
        <v>0</v>
      </c>
      <c r="G29" s="621">
        <f>SUM(G30:G32)</f>
        <v>0</v>
      </c>
      <c r="H29" s="650">
        <f>SUM(H30:H32)</f>
        <v>0</v>
      </c>
      <c r="I29" s="619">
        <f t="shared" si="406"/>
        <v>0</v>
      </c>
      <c r="J29" s="620">
        <f t="shared" ref="J29:Q29" si="432">SUM(J30:J32)</f>
        <v>0</v>
      </c>
      <c r="K29" s="621">
        <f t="shared" si="432"/>
        <v>0</v>
      </c>
      <c r="L29" s="650">
        <f t="shared" si="432"/>
        <v>0</v>
      </c>
      <c r="M29" s="1193">
        <f t="shared" si="432"/>
        <v>0</v>
      </c>
      <c r="N29" s="619">
        <f t="shared" si="408"/>
        <v>0</v>
      </c>
      <c r="O29" s="621">
        <f t="shared" ref="O29:P29" si="433">SUM(O30:O32)</f>
        <v>0</v>
      </c>
      <c r="P29" s="650">
        <f t="shared" si="433"/>
        <v>0</v>
      </c>
      <c r="Q29" s="623">
        <f t="shared" si="432"/>
        <v>0</v>
      </c>
    </row>
    <row r="30" ht="15.4" customHeight="1">
      <c r="B30" s="632" t="s">
        <v>280</v>
      </c>
      <c r="C30" s="1429" t="s">
        <v>599</v>
      </c>
      <c r="D30" s="1423">
        <f t="shared" si="404"/>
        <v>0</v>
      </c>
      <c r="E30" s="623">
        <f t="shared" si="405"/>
        <v>0</v>
      </c>
      <c r="F30" s="497">
        <f t="shared" ref="F30:H32" si="434">SUM(F53,F76,F98)</f>
        <v>0</v>
      </c>
      <c r="G30" s="498">
        <f t="shared" si="434"/>
        <v>0</v>
      </c>
      <c r="H30" s="499">
        <f t="shared" si="434"/>
        <v>0</v>
      </c>
      <c r="I30" s="619">
        <f t="shared" si="406"/>
        <v>0</v>
      </c>
      <c r="J30" s="497">
        <f t="shared" ref="J30:M32" si="435">SUM(J53,J76,J98)</f>
        <v>0</v>
      </c>
      <c r="K30" s="498">
        <f t="shared" si="435"/>
        <v>0</v>
      </c>
      <c r="L30" s="499">
        <f t="shared" si="435"/>
        <v>0</v>
      </c>
      <c r="M30" s="1428">
        <f t="shared" si="435"/>
        <v>0</v>
      </c>
      <c r="N30" s="619">
        <f t="shared" si="408"/>
        <v>0</v>
      </c>
      <c r="O30" s="498">
        <f t="shared" ref="O30:Q32" si="436">SUM(O53,O76,O98)</f>
        <v>0</v>
      </c>
      <c r="P30" s="499">
        <f t="shared" si="436"/>
        <v>0</v>
      </c>
      <c r="Q30" s="502">
        <f t="shared" si="436"/>
        <v>0</v>
      </c>
    </row>
    <row r="31" ht="15.4" customHeight="1">
      <c r="B31" s="632" t="s">
        <v>600</v>
      </c>
      <c r="C31" s="1429" t="s">
        <v>599</v>
      </c>
      <c r="D31" s="1423">
        <f t="shared" si="404"/>
        <v>0</v>
      </c>
      <c r="E31" s="623">
        <f t="shared" si="405"/>
        <v>0</v>
      </c>
      <c r="F31" s="497">
        <f t="shared" si="434"/>
        <v>0</v>
      </c>
      <c r="G31" s="498">
        <f t="shared" si="434"/>
        <v>0</v>
      </c>
      <c r="H31" s="499">
        <f t="shared" si="434"/>
        <v>0</v>
      </c>
      <c r="I31" s="619">
        <f t="shared" si="406"/>
        <v>0</v>
      </c>
      <c r="J31" s="497">
        <f t="shared" si="435"/>
        <v>0</v>
      </c>
      <c r="K31" s="498">
        <f t="shared" si="435"/>
        <v>0</v>
      </c>
      <c r="L31" s="499">
        <f t="shared" si="435"/>
        <v>0</v>
      </c>
      <c r="M31" s="1428">
        <f t="shared" si="435"/>
        <v>0</v>
      </c>
      <c r="N31" s="619">
        <f t="shared" si="408"/>
        <v>0</v>
      </c>
      <c r="O31" s="498">
        <f t="shared" si="436"/>
        <v>0</v>
      </c>
      <c r="P31" s="499">
        <f t="shared" si="436"/>
        <v>0</v>
      </c>
      <c r="Q31" s="502">
        <f t="shared" si="436"/>
        <v>0</v>
      </c>
    </row>
    <row r="32" thickBot="1" ht="15.4" customHeight="1">
      <c r="B32" s="634" t="s">
        <v>601</v>
      </c>
      <c r="C32" s="1429" t="s">
        <v>599</v>
      </c>
      <c r="D32" s="1430">
        <f t="shared" si="404"/>
        <v>0</v>
      </c>
      <c r="E32" s="641">
        <f t="shared" si="405"/>
        <v>0</v>
      </c>
      <c r="F32" s="638">
        <f t="shared" si="434"/>
        <v>0</v>
      </c>
      <c r="G32" s="639">
        <f t="shared" si="434"/>
        <v>0</v>
      </c>
      <c r="H32" s="1431">
        <f t="shared" si="434"/>
        <v>0</v>
      </c>
      <c r="I32" s="637">
        <f t="shared" si="406"/>
        <v>0</v>
      </c>
      <c r="J32" s="638">
        <f t="shared" si="435"/>
        <v>0</v>
      </c>
      <c r="K32" s="639">
        <f t="shared" si="435"/>
        <v>0</v>
      </c>
      <c r="L32" s="1431">
        <f t="shared" si="435"/>
        <v>0</v>
      </c>
      <c r="M32" s="1432">
        <f t="shared" si="435"/>
        <v>0</v>
      </c>
      <c r="N32" s="637">
        <f t="shared" si="408"/>
        <v>0</v>
      </c>
      <c r="O32" s="627">
        <f t="shared" si="436"/>
        <v>0</v>
      </c>
      <c r="P32" s="1425">
        <f t="shared" si="436"/>
        <v>0</v>
      </c>
      <c r="Q32" s="1433">
        <f t="shared" si="436"/>
        <v>0</v>
      </c>
    </row>
    <row r="33" thickTop="1" thickBot="1" ht="15.4" customHeight="1">
      <c r="B33" s="599" t="s">
        <v>53</v>
      </c>
      <c r="C33" s="599" t="s">
        <v>602</v>
      </c>
      <c r="D33" s="1434">
        <f t="shared" si="404"/>
        <v>0</v>
      </c>
      <c r="E33" s="604">
        <f t="shared" ref="E33:Q33" si="437">E34+E38+E43+E46+E49+E52</f>
        <v>0</v>
      </c>
      <c r="F33" s="601">
        <f t="shared" si="437"/>
        <v>0</v>
      </c>
      <c r="G33" s="602">
        <f t="shared" si="437"/>
        <v>0</v>
      </c>
      <c r="H33" s="605">
        <f t="shared" si="437"/>
        <v>0</v>
      </c>
      <c r="I33" s="600">
        <f t="shared" si="437"/>
        <v>0</v>
      </c>
      <c r="J33" s="601">
        <f t="shared" si="437"/>
        <v>0</v>
      </c>
      <c r="K33" s="602">
        <f t="shared" si="437"/>
        <v>0</v>
      </c>
      <c r="L33" s="605">
        <f t="shared" si="437"/>
        <v>0</v>
      </c>
      <c r="M33" s="1186">
        <f t="shared" si="437"/>
        <v>0</v>
      </c>
      <c r="N33" s="600">
        <f t="shared" si="437"/>
        <v>0</v>
      </c>
      <c r="O33" s="602">
        <f t="shared" si="437"/>
        <v>0</v>
      </c>
      <c r="P33" s="605">
        <f t="shared" si="437"/>
        <v>0</v>
      </c>
      <c r="Q33" s="604">
        <f t="shared" si="437"/>
        <v>0</v>
      </c>
    </row>
    <row r="34" thickTop="1" ht="15.4" customHeight="1">
      <c r="B34" s="606" t="s">
        <v>55</v>
      </c>
      <c r="C34" s="607" t="s">
        <v>8</v>
      </c>
      <c r="D34" s="1419">
        <f t="shared" si="404"/>
        <v>0</v>
      </c>
      <c r="E34" s="179">
        <f t="shared" ref="E34:E55" si="438">SUM(F34:H34)</f>
        <v>0</v>
      </c>
      <c r="F34" s="176">
        <f>SUM(F35:F37)</f>
        <v>0</v>
      </c>
      <c r="G34" s="177">
        <f>SUM(G35:G37)</f>
        <v>0</v>
      </c>
      <c r="H34" s="178">
        <f>SUM(H35:H37)</f>
        <v>0</v>
      </c>
      <c r="I34" s="175">
        <f t="shared" ref="I34:I55" si="439">SUM(J34:L34)</f>
        <v>0</v>
      </c>
      <c r="J34" s="176">
        <f t="shared" ref="J34:Q34" si="440">SUM(J35:J37)</f>
        <v>0</v>
      </c>
      <c r="K34" s="177">
        <f t="shared" si="440"/>
        <v>0</v>
      </c>
      <c r="L34" s="178">
        <f t="shared" si="440"/>
        <v>0</v>
      </c>
      <c r="M34" s="1188">
        <f t="shared" si="440"/>
        <v>0</v>
      </c>
      <c r="N34" s="175">
        <f t="shared" ref="N34:N55" si="441">SUM(O34:P34)</f>
        <v>0</v>
      </c>
      <c r="O34" s="177">
        <f t="shared" ref="O34:P34" si="442">SUM(O35:O37)</f>
        <v>0</v>
      </c>
      <c r="P34" s="178">
        <f t="shared" si="442"/>
        <v>0</v>
      </c>
      <c r="Q34" s="179">
        <f t="shared" si="440"/>
        <v>0</v>
      </c>
    </row>
    <row r="35" ht="15.4" customHeight="1">
      <c r="B35" s="608" t="s">
        <v>133</v>
      </c>
      <c r="C35" s="609" t="s">
        <v>10</v>
      </c>
      <c r="D35" s="1419">
        <f t="shared" si="404"/>
        <v>0</v>
      </c>
      <c r="E35" s="179">
        <f t="shared" si="438"/>
        <v>0</v>
      </c>
      <c r="F35" s="351">
        <v>0</v>
      </c>
      <c r="G35" s="352">
        <v>0</v>
      </c>
      <c r="H35" s="353">
        <v>0</v>
      </c>
      <c r="I35" s="175">
        <f t="shared" si="439"/>
        <v>0</v>
      </c>
      <c r="J35" s="351">
        <v>0</v>
      </c>
      <c r="K35" s="352">
        <v>0</v>
      </c>
      <c r="L35" s="353">
        <v>0</v>
      </c>
      <c r="M35" s="1175">
        <v>0</v>
      </c>
      <c r="N35" s="175">
        <f t="shared" si="441"/>
        <v>0</v>
      </c>
      <c r="O35" s="352">
        <v>0</v>
      </c>
      <c r="P35" s="353">
        <v>0</v>
      </c>
      <c r="Q35" s="1176">
        <v>0</v>
      </c>
    </row>
    <row r="36" ht="15.4" customHeight="1">
      <c r="B36" s="608" t="s">
        <v>135</v>
      </c>
      <c r="C36" s="609" t="s">
        <v>11</v>
      </c>
      <c r="D36" s="1419">
        <f t="shared" si="404"/>
        <v>0</v>
      </c>
      <c r="E36" s="179">
        <f t="shared" si="438"/>
        <v>0</v>
      </c>
      <c r="F36" s="351">
        <v>0</v>
      </c>
      <c r="G36" s="352">
        <v>0</v>
      </c>
      <c r="H36" s="353">
        <v>0</v>
      </c>
      <c r="I36" s="175">
        <f t="shared" si="439"/>
        <v>0</v>
      </c>
      <c r="J36" s="351">
        <v>0</v>
      </c>
      <c r="K36" s="352">
        <v>0</v>
      </c>
      <c r="L36" s="353">
        <v>0</v>
      </c>
      <c r="M36" s="1175">
        <v>0</v>
      </c>
      <c r="N36" s="175">
        <f t="shared" si="441"/>
        <v>0</v>
      </c>
      <c r="O36" s="352">
        <v>0</v>
      </c>
      <c r="P36" s="353">
        <v>0</v>
      </c>
      <c r="Q36" s="1176">
        <v>0</v>
      </c>
    </row>
    <row r="37" ht="15.4" customHeight="1">
      <c r="B37" s="608" t="s">
        <v>137</v>
      </c>
      <c r="C37" s="609" t="s">
        <v>13</v>
      </c>
      <c r="D37" s="1419">
        <f t="shared" si="404"/>
        <v>0</v>
      </c>
      <c r="E37" s="179">
        <f t="shared" si="438"/>
        <v>0</v>
      </c>
      <c r="F37" s="351">
        <v>0</v>
      </c>
      <c r="G37" s="352">
        <v>0</v>
      </c>
      <c r="H37" s="353">
        <v>0</v>
      </c>
      <c r="I37" s="175">
        <f t="shared" si="439"/>
        <v>0</v>
      </c>
      <c r="J37" s="351">
        <v>0</v>
      </c>
      <c r="K37" s="352">
        <v>0</v>
      </c>
      <c r="L37" s="353">
        <v>0</v>
      </c>
      <c r="M37" s="1175">
        <v>0</v>
      </c>
      <c r="N37" s="175">
        <f t="shared" si="441"/>
        <v>0</v>
      </c>
      <c r="O37" s="352">
        <v>0</v>
      </c>
      <c r="P37" s="353">
        <v>0</v>
      </c>
      <c r="Q37" s="1176">
        <v>0</v>
      </c>
    </row>
    <row r="38" ht="15.4" customHeight="1">
      <c r="B38" s="606" t="s">
        <v>138</v>
      </c>
      <c r="C38" s="610" t="s">
        <v>15</v>
      </c>
      <c r="D38" s="1419">
        <f t="shared" si="404"/>
        <v>0</v>
      </c>
      <c r="E38" s="179">
        <f t="shared" si="438"/>
        <v>0</v>
      </c>
      <c r="F38" s="176">
        <f>SUM(F39:F42)</f>
        <v>0</v>
      </c>
      <c r="G38" s="177">
        <f>SUM(G39:G42)</f>
        <v>0</v>
      </c>
      <c r="H38" s="178">
        <f>SUM(H39:H42)</f>
        <v>0</v>
      </c>
      <c r="I38" s="175">
        <f t="shared" si="439"/>
        <v>0</v>
      </c>
      <c r="J38" s="176">
        <f t="shared" ref="J38:Q38" si="443">SUM(J39:J42)</f>
        <v>0</v>
      </c>
      <c r="K38" s="177">
        <f t="shared" si="443"/>
        <v>0</v>
      </c>
      <c r="L38" s="178">
        <f t="shared" si="443"/>
        <v>0</v>
      </c>
      <c r="M38" s="1188">
        <f t="shared" si="443"/>
        <v>0</v>
      </c>
      <c r="N38" s="175">
        <f t="shared" si="441"/>
        <v>0</v>
      </c>
      <c r="O38" s="177">
        <f t="shared" ref="O38:P38" si="444">SUM(O39:O42)</f>
        <v>0</v>
      </c>
      <c r="P38" s="178">
        <f t="shared" si="444"/>
        <v>0</v>
      </c>
      <c r="Q38" s="179">
        <f t="shared" si="443"/>
        <v>0</v>
      </c>
    </row>
    <row r="39" ht="15.4" customHeight="1">
      <c r="B39" s="608" t="s">
        <v>140</v>
      </c>
      <c r="C39" s="609" t="s">
        <v>17</v>
      </c>
      <c r="D39" s="1419">
        <f t="shared" si="404"/>
        <v>0</v>
      </c>
      <c r="E39" s="179">
        <f t="shared" si="438"/>
        <v>0</v>
      </c>
      <c r="F39" s="351">
        <v>0</v>
      </c>
      <c r="G39" s="352">
        <v>0</v>
      </c>
      <c r="H39" s="353">
        <v>0</v>
      </c>
      <c r="I39" s="175">
        <f t="shared" si="439"/>
        <v>0</v>
      </c>
      <c r="J39" s="351">
        <v>0</v>
      </c>
      <c r="K39" s="352">
        <v>0</v>
      </c>
      <c r="L39" s="353">
        <v>0</v>
      </c>
      <c r="M39" s="1175">
        <v>0</v>
      </c>
      <c r="N39" s="175">
        <f t="shared" si="441"/>
        <v>0</v>
      </c>
      <c r="O39" s="352">
        <v>0</v>
      </c>
      <c r="P39" s="353">
        <v>0</v>
      </c>
      <c r="Q39" s="1176">
        <v>0</v>
      </c>
    </row>
    <row r="40" ht="15.4" customHeight="1">
      <c r="B40" s="608" t="s">
        <v>142</v>
      </c>
      <c r="C40" s="609" t="s">
        <v>591</v>
      </c>
      <c r="D40" s="1419">
        <f t="shared" si="404"/>
        <v>0</v>
      </c>
      <c r="E40" s="179">
        <f t="shared" si="438"/>
        <v>0</v>
      </c>
      <c r="F40" s="351">
        <v>0</v>
      </c>
      <c r="G40" s="352">
        <v>0</v>
      </c>
      <c r="H40" s="353">
        <v>0</v>
      </c>
      <c r="I40" s="175">
        <f t="shared" si="439"/>
        <v>0</v>
      </c>
      <c r="J40" s="351">
        <v>0</v>
      </c>
      <c r="K40" s="352">
        <v>0</v>
      </c>
      <c r="L40" s="353">
        <v>0</v>
      </c>
      <c r="M40" s="1175">
        <v>0</v>
      </c>
      <c r="N40" s="175">
        <f t="shared" si="441"/>
        <v>0</v>
      </c>
      <c r="O40" s="352">
        <v>0</v>
      </c>
      <c r="P40" s="353">
        <v>0</v>
      </c>
      <c r="Q40" s="1176">
        <v>0</v>
      </c>
    </row>
    <row r="41" ht="15.4" customHeight="1">
      <c r="B41" s="608" t="s">
        <v>603</v>
      </c>
      <c r="C41" s="609" t="s">
        <v>23</v>
      </c>
      <c r="D41" s="1419">
        <f t="shared" si="404"/>
        <v>0</v>
      </c>
      <c r="E41" s="179">
        <f t="shared" si="438"/>
        <v>0</v>
      </c>
      <c r="F41" s="351">
        <v>0</v>
      </c>
      <c r="G41" s="352">
        <v>0</v>
      </c>
      <c r="H41" s="353">
        <v>0</v>
      </c>
      <c r="I41" s="175">
        <f t="shared" si="439"/>
        <v>0</v>
      </c>
      <c r="J41" s="351">
        <v>0</v>
      </c>
      <c r="K41" s="352">
        <v>0</v>
      </c>
      <c r="L41" s="353">
        <v>0</v>
      </c>
      <c r="M41" s="1175">
        <v>0</v>
      </c>
      <c r="N41" s="175">
        <f t="shared" si="441"/>
        <v>0</v>
      </c>
      <c r="O41" s="352">
        <v>0</v>
      </c>
      <c r="P41" s="353">
        <v>0</v>
      </c>
      <c r="Q41" s="1176">
        <v>0</v>
      </c>
    </row>
    <row r="42" ht="43.15" customHeight="1">
      <c r="B42" s="608" t="s">
        <v>604</v>
      </c>
      <c r="C42" s="609" t="s">
        <v>593</v>
      </c>
      <c r="D42" s="1419">
        <f t="shared" si="404"/>
        <v>0</v>
      </c>
      <c r="E42" s="179">
        <f t="shared" si="438"/>
        <v>0</v>
      </c>
      <c r="F42" s="351">
        <v>0</v>
      </c>
      <c r="G42" s="352">
        <v>0</v>
      </c>
      <c r="H42" s="353">
        <v>0</v>
      </c>
      <c r="I42" s="175">
        <f t="shared" si="439"/>
        <v>0</v>
      </c>
      <c r="J42" s="351">
        <v>0</v>
      </c>
      <c r="K42" s="352">
        <v>0</v>
      </c>
      <c r="L42" s="353">
        <v>0</v>
      </c>
      <c r="M42" s="1175">
        <v>0</v>
      </c>
      <c r="N42" s="175">
        <f t="shared" si="441"/>
        <v>0</v>
      </c>
      <c r="O42" s="352">
        <v>0</v>
      </c>
      <c r="P42" s="353">
        <v>0</v>
      </c>
      <c r="Q42" s="1176">
        <v>0</v>
      </c>
    </row>
    <row r="43" ht="15.4" customHeight="1">
      <c r="B43" s="606" t="s">
        <v>298</v>
      </c>
      <c r="C43" s="612" t="s">
        <v>27</v>
      </c>
      <c r="D43" s="1419">
        <f t="shared" si="404"/>
        <v>0</v>
      </c>
      <c r="E43" s="179">
        <f t="shared" si="438"/>
        <v>0</v>
      </c>
      <c r="F43" s="176">
        <f>SUM(F44:F45)</f>
        <v>0</v>
      </c>
      <c r="G43" s="177">
        <f>SUM(G44:G45)</f>
        <v>0</v>
      </c>
      <c r="H43" s="178">
        <f>SUM(H44:H45)</f>
        <v>0</v>
      </c>
      <c r="I43" s="175">
        <f t="shared" si="439"/>
        <v>0</v>
      </c>
      <c r="J43" s="176">
        <f t="shared" ref="J43:Q43" si="445">SUM(J44:J45)</f>
        <v>0</v>
      </c>
      <c r="K43" s="177">
        <f t="shared" si="445"/>
        <v>0</v>
      </c>
      <c r="L43" s="178">
        <f t="shared" si="445"/>
        <v>0</v>
      </c>
      <c r="M43" s="1188">
        <f t="shared" si="445"/>
        <v>0</v>
      </c>
      <c r="N43" s="175">
        <f t="shared" si="441"/>
        <v>0</v>
      </c>
      <c r="O43" s="177">
        <f t="shared" ref="O43:P43" si="446">SUM(O44:O45)</f>
        <v>0</v>
      </c>
      <c r="P43" s="178">
        <f t="shared" si="446"/>
        <v>0</v>
      </c>
      <c r="Q43" s="179">
        <f t="shared" si="445"/>
        <v>0</v>
      </c>
    </row>
    <row r="44" ht="54.4" customHeight="1">
      <c r="B44" s="608" t="s">
        <v>300</v>
      </c>
      <c r="C44" s="613" t="s">
        <v>29</v>
      </c>
      <c r="D44" s="1419">
        <f t="shared" si="404"/>
        <v>0</v>
      </c>
      <c r="E44" s="179">
        <f t="shared" si="438"/>
        <v>0</v>
      </c>
      <c r="F44" s="351">
        <v>0</v>
      </c>
      <c r="G44" s="352">
        <v>0</v>
      </c>
      <c r="H44" s="353">
        <v>0</v>
      </c>
      <c r="I44" s="175">
        <f t="shared" si="439"/>
        <v>0</v>
      </c>
      <c r="J44" s="351">
        <v>0</v>
      </c>
      <c r="K44" s="352">
        <v>0</v>
      </c>
      <c r="L44" s="353">
        <v>0</v>
      </c>
      <c r="M44" s="1175">
        <v>0</v>
      </c>
      <c r="N44" s="175">
        <f t="shared" si="441"/>
        <v>0</v>
      </c>
      <c r="O44" s="352">
        <v>0</v>
      </c>
      <c r="P44" s="353">
        <v>0</v>
      </c>
      <c r="Q44" s="1176">
        <v>0</v>
      </c>
    </row>
    <row r="45" ht="15.4" customHeight="1">
      <c r="B45" s="608" t="s">
        <v>301</v>
      </c>
      <c r="C45" s="613" t="s">
        <v>31</v>
      </c>
      <c r="D45" s="1419">
        <f t="shared" si="404"/>
        <v>0</v>
      </c>
      <c r="E45" s="179">
        <f t="shared" si="438"/>
        <v>0</v>
      </c>
      <c r="F45" s="351">
        <v>0</v>
      </c>
      <c r="G45" s="352">
        <v>0</v>
      </c>
      <c r="H45" s="353">
        <v>0</v>
      </c>
      <c r="I45" s="175">
        <f t="shared" si="439"/>
        <v>0</v>
      </c>
      <c r="J45" s="351">
        <v>0</v>
      </c>
      <c r="K45" s="352">
        <v>0</v>
      </c>
      <c r="L45" s="353">
        <v>0</v>
      </c>
      <c r="M45" s="1175">
        <v>0</v>
      </c>
      <c r="N45" s="175">
        <f t="shared" si="441"/>
        <v>0</v>
      </c>
      <c r="O45" s="352">
        <v>0</v>
      </c>
      <c r="P45" s="353">
        <v>0</v>
      </c>
      <c r="Q45" s="1176">
        <v>0</v>
      </c>
    </row>
    <row r="46" ht="15.4" customHeight="1">
      <c r="B46" s="606" t="s">
        <v>303</v>
      </c>
      <c r="C46" s="612" t="s">
        <v>33</v>
      </c>
      <c r="D46" s="1419">
        <f t="shared" si="404"/>
        <v>0</v>
      </c>
      <c r="E46" s="179">
        <f t="shared" si="438"/>
        <v>0</v>
      </c>
      <c r="F46" s="176">
        <f>SUM(F47:F48)</f>
        <v>0</v>
      </c>
      <c r="G46" s="177">
        <f>SUM(G47:G48)</f>
        <v>0</v>
      </c>
      <c r="H46" s="178">
        <f>SUM(H47:H48)</f>
        <v>0</v>
      </c>
      <c r="I46" s="175">
        <f t="shared" si="439"/>
        <v>0</v>
      </c>
      <c r="J46" s="176">
        <f t="shared" ref="J46:Q46" si="447">SUM(J47:J48)</f>
        <v>0</v>
      </c>
      <c r="K46" s="177">
        <f t="shared" si="447"/>
        <v>0</v>
      </c>
      <c r="L46" s="178">
        <f t="shared" si="447"/>
        <v>0</v>
      </c>
      <c r="M46" s="1188">
        <f t="shared" si="447"/>
        <v>0</v>
      </c>
      <c r="N46" s="175">
        <f t="shared" si="441"/>
        <v>0</v>
      </c>
      <c r="O46" s="177">
        <f t="shared" ref="O46:P46" si="448">SUM(O47:O48)</f>
        <v>0</v>
      </c>
      <c r="P46" s="178">
        <f t="shared" si="448"/>
        <v>0</v>
      </c>
      <c r="Q46" s="179">
        <f t="shared" si="447"/>
        <v>0</v>
      </c>
    </row>
    <row r="47" ht="15.4" customHeight="1">
      <c r="B47" s="608" t="s">
        <v>304</v>
      </c>
      <c r="C47" s="613" t="s">
        <v>595</v>
      </c>
      <c r="D47" s="1419">
        <f t="shared" si="404"/>
        <v>0</v>
      </c>
      <c r="E47" s="179">
        <f t="shared" si="438"/>
        <v>0</v>
      </c>
      <c r="F47" s="351">
        <v>0</v>
      </c>
      <c r="G47" s="352">
        <v>0</v>
      </c>
      <c r="H47" s="353">
        <v>0</v>
      </c>
      <c r="I47" s="175">
        <f t="shared" si="439"/>
        <v>0</v>
      </c>
      <c r="J47" s="351">
        <v>0</v>
      </c>
      <c r="K47" s="352">
        <v>0</v>
      </c>
      <c r="L47" s="353">
        <v>0</v>
      </c>
      <c r="M47" s="1175">
        <v>0</v>
      </c>
      <c r="N47" s="172">
        <f t="shared" si="441"/>
        <v>0</v>
      </c>
      <c r="O47" s="645">
        <v>0</v>
      </c>
      <c r="P47" s="648">
        <v>0</v>
      </c>
      <c r="Q47" s="1176">
        <v>0</v>
      </c>
    </row>
    <row r="48" ht="30" customHeight="1">
      <c r="B48" s="608" t="s">
        <v>304</v>
      </c>
      <c r="C48" s="649" t="s">
        <v>597</v>
      </c>
      <c r="D48" s="1419">
        <f t="shared" si="404"/>
        <v>0</v>
      </c>
      <c r="E48" s="179">
        <f t="shared" si="438"/>
        <v>0</v>
      </c>
      <c r="F48" s="351">
        <v>0</v>
      </c>
      <c r="G48" s="352">
        <v>0</v>
      </c>
      <c r="H48" s="353">
        <v>0</v>
      </c>
      <c r="I48" s="175">
        <f t="shared" si="439"/>
        <v>0</v>
      </c>
      <c r="J48" s="351">
        <v>0</v>
      </c>
      <c r="K48" s="352">
        <v>0</v>
      </c>
      <c r="L48" s="353">
        <v>0</v>
      </c>
      <c r="M48" s="1175">
        <v>0</v>
      </c>
      <c r="N48" s="172">
        <f t="shared" si="441"/>
        <v>0</v>
      </c>
      <c r="O48" s="645">
        <v>0</v>
      </c>
      <c r="P48" s="648">
        <v>0</v>
      </c>
      <c r="Q48" s="1176">
        <v>0</v>
      </c>
    </row>
    <row r="49" ht="15.4" customHeight="1">
      <c r="B49" s="606" t="s">
        <v>308</v>
      </c>
      <c r="C49" s="618" t="s">
        <v>39</v>
      </c>
      <c r="D49" s="1423">
        <f t="shared" si="404"/>
        <v>0</v>
      </c>
      <c r="E49" s="623">
        <f t="shared" si="438"/>
        <v>0</v>
      </c>
      <c r="F49" s="620">
        <f>SUM(F50:F51)</f>
        <v>0</v>
      </c>
      <c r="G49" s="621">
        <f>SUM(G50:G51)</f>
        <v>0</v>
      </c>
      <c r="H49" s="650">
        <f>SUM(H50:H51)</f>
        <v>0</v>
      </c>
      <c r="I49" s="619">
        <f t="shared" si="439"/>
        <v>0</v>
      </c>
      <c r="J49" s="620">
        <f t="shared" ref="J49:Q49" si="449">SUM(J50:J51)</f>
        <v>0</v>
      </c>
      <c r="K49" s="621">
        <f t="shared" si="449"/>
        <v>0</v>
      </c>
      <c r="L49" s="650">
        <f t="shared" si="449"/>
        <v>0</v>
      </c>
      <c r="M49" s="1193">
        <f t="shared" si="449"/>
        <v>0</v>
      </c>
      <c r="N49" s="619">
        <f t="shared" si="441"/>
        <v>0</v>
      </c>
      <c r="O49" s="621">
        <f t="shared" ref="O49:P49" si="450">SUM(O50:O51)</f>
        <v>0</v>
      </c>
      <c r="P49" s="650">
        <f t="shared" si="450"/>
        <v>0</v>
      </c>
      <c r="Q49" s="623">
        <f t="shared" si="449"/>
        <v>0</v>
      </c>
    </row>
    <row r="50" ht="15.4" customHeight="1">
      <c r="B50" s="624" t="s">
        <v>310</v>
      </c>
      <c r="C50" s="625" t="s">
        <v>41</v>
      </c>
      <c r="D50" s="1424">
        <f t="shared" si="404"/>
        <v>0</v>
      </c>
      <c r="E50" s="179">
        <f t="shared" si="438"/>
        <v>0</v>
      </c>
      <c r="F50" s="351">
        <v>0</v>
      </c>
      <c r="G50" s="352">
        <v>0</v>
      </c>
      <c r="H50" s="353">
        <v>0</v>
      </c>
      <c r="I50" s="619">
        <f t="shared" si="439"/>
        <v>0</v>
      </c>
      <c r="J50" s="351">
        <v>0</v>
      </c>
      <c r="K50" s="352">
        <v>0</v>
      </c>
      <c r="L50" s="353">
        <v>0</v>
      </c>
      <c r="M50" s="1175">
        <v>0</v>
      </c>
      <c r="N50" s="335">
        <f t="shared" si="441"/>
        <v>0</v>
      </c>
      <c r="O50" s="652">
        <v>0</v>
      </c>
      <c r="P50" s="655">
        <v>0</v>
      </c>
      <c r="Q50" s="1176">
        <v>0</v>
      </c>
    </row>
    <row r="51" ht="33" customHeight="1">
      <c r="B51" s="624" t="s">
        <v>312</v>
      </c>
      <c r="C51" s="629" t="s">
        <v>43</v>
      </c>
      <c r="D51" s="1423">
        <f t="shared" si="404"/>
        <v>0</v>
      </c>
      <c r="E51" s="179">
        <f t="shared" si="438"/>
        <v>0</v>
      </c>
      <c r="F51" s="351">
        <v>0</v>
      </c>
      <c r="G51" s="352">
        <v>0</v>
      </c>
      <c r="H51" s="353">
        <v>0</v>
      </c>
      <c r="I51" s="619">
        <f t="shared" si="439"/>
        <v>0</v>
      </c>
      <c r="J51" s="351">
        <v>0</v>
      </c>
      <c r="K51" s="352">
        <v>0</v>
      </c>
      <c r="L51" s="353">
        <v>0</v>
      </c>
      <c r="M51" s="1175">
        <v>0</v>
      </c>
      <c r="N51" s="619">
        <f t="shared" si="441"/>
        <v>0</v>
      </c>
      <c r="O51" s="657">
        <v>0</v>
      </c>
      <c r="P51" s="660">
        <v>0</v>
      </c>
      <c r="Q51" s="1176">
        <v>0</v>
      </c>
    </row>
    <row r="52" ht="15.4" customHeight="1">
      <c r="B52" s="630" t="s">
        <v>314</v>
      </c>
      <c r="C52" s="631" t="s">
        <v>598</v>
      </c>
      <c r="D52" s="1423">
        <f t="shared" si="404"/>
        <v>0</v>
      </c>
      <c r="E52" s="623">
        <f t="shared" si="438"/>
        <v>0</v>
      </c>
      <c r="F52" s="620">
        <f>SUM(F53:F55)</f>
        <v>0</v>
      </c>
      <c r="G52" s="621">
        <f>SUM(G53:G55)</f>
        <v>0</v>
      </c>
      <c r="H52" s="650">
        <f>SUM(H53:H55)</f>
        <v>0</v>
      </c>
      <c r="I52" s="619">
        <f t="shared" si="439"/>
        <v>0</v>
      </c>
      <c r="J52" s="620">
        <f t="shared" ref="J52:Q52" si="451">SUM(J53:J55)</f>
        <v>0</v>
      </c>
      <c r="K52" s="621">
        <f t="shared" si="451"/>
        <v>0</v>
      </c>
      <c r="L52" s="650">
        <f t="shared" si="451"/>
        <v>0</v>
      </c>
      <c r="M52" s="1193">
        <f t="shared" si="451"/>
        <v>0</v>
      </c>
      <c r="N52" s="619">
        <f t="shared" si="441"/>
        <v>0</v>
      </c>
      <c r="O52" s="621">
        <f t="shared" ref="O52:P52" si="452">SUM(O53:O55)</f>
        <v>0</v>
      </c>
      <c r="P52" s="650">
        <f t="shared" si="452"/>
        <v>0</v>
      </c>
      <c r="Q52" s="623">
        <f t="shared" si="451"/>
        <v>0</v>
      </c>
    </row>
    <row r="53" ht="15.4" customHeight="1">
      <c r="B53" s="632" t="s">
        <v>316</v>
      </c>
      <c r="C53" s="1429" t="s">
        <v>599</v>
      </c>
      <c r="D53" s="1423">
        <f t="shared" si="404"/>
        <v>0</v>
      </c>
      <c r="E53" s="179">
        <f t="shared" si="438"/>
        <v>0</v>
      </c>
      <c r="F53" s="351">
        <v>0</v>
      </c>
      <c r="G53" s="352">
        <v>0</v>
      </c>
      <c r="H53" s="353">
        <v>0</v>
      </c>
      <c r="I53" s="619">
        <f t="shared" si="439"/>
        <v>0</v>
      </c>
      <c r="J53" s="351">
        <v>0</v>
      </c>
      <c r="K53" s="352">
        <v>0</v>
      </c>
      <c r="L53" s="353">
        <v>0</v>
      </c>
      <c r="M53" s="1175">
        <v>0</v>
      </c>
      <c r="N53" s="619">
        <f t="shared" si="441"/>
        <v>0</v>
      </c>
      <c r="O53" s="657">
        <v>0</v>
      </c>
      <c r="P53" s="660">
        <v>0</v>
      </c>
      <c r="Q53" s="1176">
        <v>0</v>
      </c>
    </row>
    <row r="54" ht="15.4" customHeight="1">
      <c r="B54" s="632" t="s">
        <v>605</v>
      </c>
      <c r="C54" s="1429" t="s">
        <v>599</v>
      </c>
      <c r="D54" s="1423">
        <f t="shared" si="404"/>
        <v>0</v>
      </c>
      <c r="E54" s="179">
        <f t="shared" si="438"/>
        <v>0</v>
      </c>
      <c r="F54" s="351">
        <v>0</v>
      </c>
      <c r="G54" s="352">
        <v>0</v>
      </c>
      <c r="H54" s="353">
        <v>0</v>
      </c>
      <c r="I54" s="619">
        <f t="shared" si="439"/>
        <v>0</v>
      </c>
      <c r="J54" s="351">
        <v>0</v>
      </c>
      <c r="K54" s="352">
        <v>0</v>
      </c>
      <c r="L54" s="353">
        <v>0</v>
      </c>
      <c r="M54" s="1175">
        <v>0</v>
      </c>
      <c r="N54" s="619">
        <f t="shared" si="441"/>
        <v>0</v>
      </c>
      <c r="O54" s="657">
        <v>0</v>
      </c>
      <c r="P54" s="660">
        <v>0</v>
      </c>
      <c r="Q54" s="1176">
        <v>0</v>
      </c>
    </row>
    <row r="55" thickBot="1" ht="15.4" customHeight="1">
      <c r="B55" s="634" t="s">
        <v>606</v>
      </c>
      <c r="C55" s="1429" t="s">
        <v>599</v>
      </c>
      <c r="D55" s="1430">
        <f t="shared" si="404"/>
        <v>0</v>
      </c>
      <c r="E55" s="1435">
        <f t="shared" si="438"/>
        <v>0</v>
      </c>
      <c r="F55" s="1179">
        <v>0</v>
      </c>
      <c r="G55" s="1180">
        <v>0</v>
      </c>
      <c r="H55" s="1181">
        <v>0</v>
      </c>
      <c r="I55" s="619">
        <f t="shared" si="439"/>
        <v>0</v>
      </c>
      <c r="J55" s="1179">
        <v>0</v>
      </c>
      <c r="K55" s="1180">
        <v>0</v>
      </c>
      <c r="L55" s="1181">
        <v>0</v>
      </c>
      <c r="M55" s="1182">
        <v>0</v>
      </c>
      <c r="N55" s="637">
        <f t="shared" si="441"/>
        <v>0</v>
      </c>
      <c r="O55" s="662">
        <v>0</v>
      </c>
      <c r="P55" s="665">
        <v>0</v>
      </c>
      <c r="Q55" s="1184">
        <v>0</v>
      </c>
    </row>
    <row r="56" thickTop="1" thickBot="1" ht="15.4" customHeight="1">
      <c r="B56" s="599" t="s">
        <v>59</v>
      </c>
      <c r="C56" s="599" t="s">
        <v>607</v>
      </c>
      <c r="D56" s="1434">
        <f t="shared" si="404"/>
        <v>0</v>
      </c>
      <c r="E56" s="604">
        <f t="shared" ref="E56:Q56" si="453">E57+E61+E66+E69+E72+E75</f>
        <v>0</v>
      </c>
      <c r="F56" s="601">
        <f t="shared" si="453"/>
        <v>0</v>
      </c>
      <c r="G56" s="602">
        <f t="shared" si="453"/>
        <v>0</v>
      </c>
      <c r="H56" s="605">
        <f t="shared" si="453"/>
        <v>0</v>
      </c>
      <c r="I56" s="600">
        <f t="shared" si="453"/>
        <v>0</v>
      </c>
      <c r="J56" s="601">
        <f t="shared" si="453"/>
        <v>0</v>
      </c>
      <c r="K56" s="602">
        <f t="shared" si="453"/>
        <v>0</v>
      </c>
      <c r="L56" s="605">
        <f t="shared" si="453"/>
        <v>0</v>
      </c>
      <c r="M56" s="1186">
        <f t="shared" si="453"/>
        <v>0</v>
      </c>
      <c r="N56" s="600">
        <f t="shared" si="453"/>
        <v>0</v>
      </c>
      <c r="O56" s="602">
        <f t="shared" si="453"/>
        <v>0</v>
      </c>
      <c r="P56" s="605">
        <f t="shared" si="453"/>
        <v>0</v>
      </c>
      <c r="Q56" s="604">
        <f t="shared" si="453"/>
        <v>0</v>
      </c>
    </row>
    <row r="57" thickTop="1" ht="15.4" customHeight="1">
      <c r="B57" s="606" t="s">
        <v>147</v>
      </c>
      <c r="C57" s="607" t="s">
        <v>8</v>
      </c>
      <c r="D57" s="1419">
        <f t="shared" si="404"/>
        <v>0</v>
      </c>
      <c r="E57" s="179">
        <f t="shared" ref="E57:E78" si="454">SUM(F57:H57)</f>
        <v>0</v>
      </c>
      <c r="F57" s="176">
        <f>SUM(F58:F60)</f>
        <v>0</v>
      </c>
      <c r="G57" s="177">
        <f>SUM(G58:G60)</f>
        <v>0</v>
      </c>
      <c r="H57" s="178">
        <f>SUM(H58:H60)</f>
        <v>0</v>
      </c>
      <c r="I57" s="175">
        <f t="shared" ref="I57:I78" si="455">SUM(J57:L57)</f>
        <v>0</v>
      </c>
      <c r="J57" s="176">
        <f t="shared" ref="J57:M57" si="456">SUM(J58:J60)</f>
        <v>0</v>
      </c>
      <c r="K57" s="177">
        <f t="shared" si="456"/>
        <v>0</v>
      </c>
      <c r="L57" s="178">
        <f t="shared" si="456"/>
        <v>0</v>
      </c>
      <c r="M57" s="1188">
        <f t="shared" si="456"/>
        <v>0</v>
      </c>
      <c r="N57" s="175">
        <f t="shared" ref="N57:N78" si="457">SUM(O57:P57)</f>
        <v>0</v>
      </c>
      <c r="O57" s="177">
        <f t="shared" ref="O57:Q57" si="458">SUM(O58:O60)</f>
        <v>0</v>
      </c>
      <c r="P57" s="178">
        <f t="shared" si="458"/>
        <v>0</v>
      </c>
      <c r="Q57" s="179">
        <f t="shared" si="458"/>
        <v>0</v>
      </c>
    </row>
    <row r="58" ht="15.4" customHeight="1">
      <c r="B58" s="608" t="s">
        <v>406</v>
      </c>
      <c r="C58" s="609" t="s">
        <v>10</v>
      </c>
      <c r="D58" s="1419">
        <f t="shared" si="404"/>
        <v>0</v>
      </c>
      <c r="E58" s="179">
        <f t="shared" si="454"/>
        <v>0</v>
      </c>
      <c r="F58" s="351">
        <v>0</v>
      </c>
      <c r="G58" s="352">
        <v>0</v>
      </c>
      <c r="H58" s="353">
        <v>0</v>
      </c>
      <c r="I58" s="175">
        <f t="shared" si="455"/>
        <v>0</v>
      </c>
      <c r="J58" s="351">
        <v>0</v>
      </c>
      <c r="K58" s="352">
        <v>0</v>
      </c>
      <c r="L58" s="353">
        <v>0</v>
      </c>
      <c r="M58" s="1175">
        <v>0</v>
      </c>
      <c r="N58" s="175">
        <f t="shared" si="457"/>
        <v>0</v>
      </c>
      <c r="O58" s="352">
        <v>0</v>
      </c>
      <c r="P58" s="353">
        <v>0</v>
      </c>
      <c r="Q58" s="1176">
        <v>0</v>
      </c>
    </row>
    <row r="59" ht="15.4" customHeight="1">
      <c r="B59" s="608" t="s">
        <v>407</v>
      </c>
      <c r="C59" s="609" t="s">
        <v>11</v>
      </c>
      <c r="D59" s="1419">
        <f t="shared" si="404"/>
        <v>0</v>
      </c>
      <c r="E59" s="179">
        <f t="shared" si="454"/>
        <v>0</v>
      </c>
      <c r="F59" s="351">
        <v>0</v>
      </c>
      <c r="G59" s="352">
        <v>0</v>
      </c>
      <c r="H59" s="353">
        <v>0</v>
      </c>
      <c r="I59" s="175">
        <f t="shared" si="455"/>
        <v>0</v>
      </c>
      <c r="J59" s="351">
        <v>0</v>
      </c>
      <c r="K59" s="352">
        <v>0</v>
      </c>
      <c r="L59" s="353">
        <v>0</v>
      </c>
      <c r="M59" s="1175">
        <v>0</v>
      </c>
      <c r="N59" s="175">
        <f t="shared" si="457"/>
        <v>0</v>
      </c>
      <c r="O59" s="352">
        <v>0</v>
      </c>
      <c r="P59" s="353">
        <v>0</v>
      </c>
      <c r="Q59" s="1176">
        <v>0</v>
      </c>
    </row>
    <row r="60" ht="15.4" customHeight="1">
      <c r="B60" s="608" t="s">
        <v>608</v>
      </c>
      <c r="C60" s="609" t="s">
        <v>13</v>
      </c>
      <c r="D60" s="1419">
        <f t="shared" si="404"/>
        <v>0</v>
      </c>
      <c r="E60" s="179">
        <f t="shared" si="454"/>
        <v>0</v>
      </c>
      <c r="F60" s="351">
        <v>0</v>
      </c>
      <c r="G60" s="352">
        <v>0</v>
      </c>
      <c r="H60" s="353">
        <v>0</v>
      </c>
      <c r="I60" s="175">
        <f t="shared" si="455"/>
        <v>0</v>
      </c>
      <c r="J60" s="351">
        <v>0</v>
      </c>
      <c r="K60" s="352">
        <v>0</v>
      </c>
      <c r="L60" s="353">
        <v>0</v>
      </c>
      <c r="M60" s="1175">
        <v>0</v>
      </c>
      <c r="N60" s="175">
        <f t="shared" si="457"/>
        <v>0</v>
      </c>
      <c r="O60" s="352">
        <v>0</v>
      </c>
      <c r="P60" s="353">
        <v>0</v>
      </c>
      <c r="Q60" s="1176">
        <v>0</v>
      </c>
    </row>
    <row r="61" ht="15.4" customHeight="1">
      <c r="B61" s="606" t="s">
        <v>149</v>
      </c>
      <c r="C61" s="610" t="s">
        <v>15</v>
      </c>
      <c r="D61" s="1419">
        <f t="shared" si="404"/>
        <v>0</v>
      </c>
      <c r="E61" s="179">
        <f t="shared" si="454"/>
        <v>0</v>
      </c>
      <c r="F61" s="176">
        <f>SUM(F62:F65)</f>
        <v>0</v>
      </c>
      <c r="G61" s="177">
        <f>SUM(G62:G65)</f>
        <v>0</v>
      </c>
      <c r="H61" s="178">
        <f>SUM(H62:H65)</f>
        <v>0</v>
      </c>
      <c r="I61" s="175">
        <f t="shared" si="455"/>
        <v>0</v>
      </c>
      <c r="J61" s="176">
        <f t="shared" ref="J61:M61" si="459">SUM(J62:J65)</f>
        <v>0</v>
      </c>
      <c r="K61" s="177">
        <f t="shared" si="459"/>
        <v>0</v>
      </c>
      <c r="L61" s="178">
        <f t="shared" si="459"/>
        <v>0</v>
      </c>
      <c r="M61" s="1188">
        <f t="shared" si="459"/>
        <v>0</v>
      </c>
      <c r="N61" s="175">
        <f t="shared" si="457"/>
        <v>0</v>
      </c>
      <c r="O61" s="177">
        <f t="shared" ref="O61:Q61" si="460">SUM(O62:O65)</f>
        <v>0</v>
      </c>
      <c r="P61" s="178">
        <f t="shared" si="460"/>
        <v>0</v>
      </c>
      <c r="Q61" s="179">
        <f t="shared" si="460"/>
        <v>0</v>
      </c>
    </row>
    <row r="62" ht="15.4" customHeight="1">
      <c r="B62" s="608" t="s">
        <v>151</v>
      </c>
      <c r="C62" s="609" t="s">
        <v>17</v>
      </c>
      <c r="D62" s="1419">
        <f t="shared" si="404"/>
        <v>0</v>
      </c>
      <c r="E62" s="179">
        <f t="shared" si="454"/>
        <v>0</v>
      </c>
      <c r="F62" s="351">
        <v>0</v>
      </c>
      <c r="G62" s="352">
        <v>0</v>
      </c>
      <c r="H62" s="353">
        <v>0</v>
      </c>
      <c r="I62" s="175">
        <f t="shared" si="455"/>
        <v>0</v>
      </c>
      <c r="J62" s="351">
        <v>0</v>
      </c>
      <c r="K62" s="352">
        <v>0</v>
      </c>
      <c r="L62" s="353">
        <v>0</v>
      </c>
      <c r="M62" s="1175">
        <v>0</v>
      </c>
      <c r="N62" s="175">
        <f t="shared" si="457"/>
        <v>0</v>
      </c>
      <c r="O62" s="352">
        <v>0</v>
      </c>
      <c r="P62" s="353">
        <v>0</v>
      </c>
      <c r="Q62" s="1176">
        <v>0</v>
      </c>
    </row>
    <row r="63" ht="15.4" customHeight="1">
      <c r="B63" s="608" t="s">
        <v>153</v>
      </c>
      <c r="C63" s="609" t="s">
        <v>591</v>
      </c>
      <c r="D63" s="1419">
        <f t="shared" si="404"/>
        <v>0</v>
      </c>
      <c r="E63" s="179">
        <f t="shared" si="454"/>
        <v>0</v>
      </c>
      <c r="F63" s="351">
        <v>0</v>
      </c>
      <c r="G63" s="352">
        <v>0</v>
      </c>
      <c r="H63" s="353">
        <v>0</v>
      </c>
      <c r="I63" s="175">
        <f t="shared" si="455"/>
        <v>0</v>
      </c>
      <c r="J63" s="351">
        <v>0</v>
      </c>
      <c r="K63" s="352">
        <v>0</v>
      </c>
      <c r="L63" s="353">
        <v>0</v>
      </c>
      <c r="M63" s="1175">
        <v>0</v>
      </c>
      <c r="N63" s="175">
        <f t="shared" si="457"/>
        <v>0</v>
      </c>
      <c r="O63" s="352">
        <v>0</v>
      </c>
      <c r="P63" s="353">
        <v>0</v>
      </c>
      <c r="Q63" s="1176">
        <v>0</v>
      </c>
    </row>
    <row r="64" ht="15.4" customHeight="1">
      <c r="B64" s="608" t="s">
        <v>155</v>
      </c>
      <c r="C64" s="609" t="s">
        <v>23</v>
      </c>
      <c r="D64" s="1419">
        <f t="shared" si="404"/>
        <v>0</v>
      </c>
      <c r="E64" s="179">
        <f t="shared" si="454"/>
        <v>0</v>
      </c>
      <c r="F64" s="351">
        <v>0</v>
      </c>
      <c r="G64" s="352">
        <v>0</v>
      </c>
      <c r="H64" s="353">
        <v>0</v>
      </c>
      <c r="I64" s="175">
        <f t="shared" si="455"/>
        <v>0</v>
      </c>
      <c r="J64" s="351">
        <v>0</v>
      </c>
      <c r="K64" s="352">
        <v>0</v>
      </c>
      <c r="L64" s="353">
        <v>0</v>
      </c>
      <c r="M64" s="1175">
        <v>0</v>
      </c>
      <c r="N64" s="175">
        <f t="shared" si="457"/>
        <v>0</v>
      </c>
      <c r="O64" s="352">
        <v>0</v>
      </c>
      <c r="P64" s="353">
        <v>0</v>
      </c>
      <c r="Q64" s="1176">
        <v>0</v>
      </c>
    </row>
    <row r="65" ht="37.9" customHeight="1">
      <c r="B65" s="608" t="s">
        <v>609</v>
      </c>
      <c r="C65" s="609" t="s">
        <v>593</v>
      </c>
      <c r="D65" s="1419">
        <f t="shared" si="404"/>
        <v>0</v>
      </c>
      <c r="E65" s="179">
        <f t="shared" si="454"/>
        <v>0</v>
      </c>
      <c r="F65" s="351">
        <v>0</v>
      </c>
      <c r="G65" s="352">
        <v>0</v>
      </c>
      <c r="H65" s="353">
        <v>0</v>
      </c>
      <c r="I65" s="175">
        <f t="shared" si="455"/>
        <v>0</v>
      </c>
      <c r="J65" s="351">
        <v>0</v>
      </c>
      <c r="K65" s="352">
        <v>0</v>
      </c>
      <c r="L65" s="353">
        <v>0</v>
      </c>
      <c r="M65" s="1175">
        <v>0</v>
      </c>
      <c r="N65" s="175">
        <f t="shared" si="457"/>
        <v>0</v>
      </c>
      <c r="O65" s="352">
        <v>0</v>
      </c>
      <c r="P65" s="353">
        <v>0</v>
      </c>
      <c r="Q65" s="1176">
        <v>0</v>
      </c>
    </row>
    <row r="66" ht="15.4" customHeight="1">
      <c r="B66" s="606" t="s">
        <v>157</v>
      </c>
      <c r="C66" s="612" t="s">
        <v>27</v>
      </c>
      <c r="D66" s="1419">
        <f t="shared" si="404"/>
        <v>0</v>
      </c>
      <c r="E66" s="179">
        <f t="shared" si="454"/>
        <v>0</v>
      </c>
      <c r="F66" s="176">
        <f>SUM(F67:F68)</f>
        <v>0</v>
      </c>
      <c r="G66" s="177">
        <f>SUM(G67:G68)</f>
        <v>0</v>
      </c>
      <c r="H66" s="178">
        <f>SUM(H67:H68)</f>
        <v>0</v>
      </c>
      <c r="I66" s="175">
        <f t="shared" si="455"/>
        <v>0</v>
      </c>
      <c r="J66" s="176">
        <f t="shared" ref="J66:M66" si="461">SUM(J67:J68)</f>
        <v>0</v>
      </c>
      <c r="K66" s="177">
        <f t="shared" si="461"/>
        <v>0</v>
      </c>
      <c r="L66" s="178">
        <f t="shared" si="461"/>
        <v>0</v>
      </c>
      <c r="M66" s="1188">
        <f t="shared" si="461"/>
        <v>0</v>
      </c>
      <c r="N66" s="175">
        <f t="shared" si="457"/>
        <v>0</v>
      </c>
      <c r="O66" s="177">
        <f t="shared" ref="O66:Q66" si="462">SUM(O67:O68)</f>
        <v>0</v>
      </c>
      <c r="P66" s="178">
        <f t="shared" si="462"/>
        <v>0</v>
      </c>
      <c r="Q66" s="179">
        <f t="shared" si="462"/>
        <v>0</v>
      </c>
    </row>
    <row r="67" ht="55.5" customHeight="1">
      <c r="B67" s="608" t="s">
        <v>408</v>
      </c>
      <c r="C67" s="613" t="s">
        <v>29</v>
      </c>
      <c r="D67" s="1419">
        <f t="shared" si="404"/>
        <v>0</v>
      </c>
      <c r="E67" s="179">
        <f t="shared" si="454"/>
        <v>0</v>
      </c>
      <c r="F67" s="351">
        <v>0</v>
      </c>
      <c r="G67" s="352">
        <v>0</v>
      </c>
      <c r="H67" s="353">
        <v>0</v>
      </c>
      <c r="I67" s="175">
        <f t="shared" si="455"/>
        <v>0</v>
      </c>
      <c r="J67" s="351">
        <v>0</v>
      </c>
      <c r="K67" s="352">
        <v>0</v>
      </c>
      <c r="L67" s="353">
        <v>0</v>
      </c>
      <c r="M67" s="1175">
        <v>0</v>
      </c>
      <c r="N67" s="175">
        <f t="shared" si="457"/>
        <v>0</v>
      </c>
      <c r="O67" s="352">
        <v>0</v>
      </c>
      <c r="P67" s="353">
        <v>0</v>
      </c>
      <c r="Q67" s="1176">
        <v>0</v>
      </c>
    </row>
    <row r="68" ht="15.4" customHeight="1">
      <c r="B68" s="608" t="s">
        <v>610</v>
      </c>
      <c r="C68" s="613" t="s">
        <v>31</v>
      </c>
      <c r="D68" s="1419">
        <f t="shared" si="404"/>
        <v>0</v>
      </c>
      <c r="E68" s="179">
        <f t="shared" si="454"/>
        <v>0</v>
      </c>
      <c r="F68" s="351">
        <v>0</v>
      </c>
      <c r="G68" s="352">
        <v>0</v>
      </c>
      <c r="H68" s="353">
        <v>0</v>
      </c>
      <c r="I68" s="175">
        <f t="shared" si="455"/>
        <v>0</v>
      </c>
      <c r="J68" s="351">
        <v>0</v>
      </c>
      <c r="K68" s="352">
        <v>0</v>
      </c>
      <c r="L68" s="353">
        <v>0</v>
      </c>
      <c r="M68" s="1175">
        <v>0</v>
      </c>
      <c r="N68" s="175">
        <f t="shared" si="457"/>
        <v>0</v>
      </c>
      <c r="O68" s="352">
        <v>0</v>
      </c>
      <c r="P68" s="353">
        <v>0</v>
      </c>
      <c r="Q68" s="1176">
        <v>0</v>
      </c>
    </row>
    <row r="69" ht="15.4" customHeight="1">
      <c r="B69" s="606" t="s">
        <v>409</v>
      </c>
      <c r="C69" s="612" t="s">
        <v>33</v>
      </c>
      <c r="D69" s="1419">
        <f t="shared" si="404"/>
        <v>0</v>
      </c>
      <c r="E69" s="179">
        <f t="shared" si="454"/>
        <v>0</v>
      </c>
      <c r="F69" s="176">
        <f>SUM(F70:F71)</f>
        <v>0</v>
      </c>
      <c r="G69" s="177">
        <f>SUM(G70:G71)</f>
        <v>0</v>
      </c>
      <c r="H69" s="178">
        <f>SUM(H70:H71)</f>
        <v>0</v>
      </c>
      <c r="I69" s="175">
        <f t="shared" si="455"/>
        <v>0</v>
      </c>
      <c r="J69" s="176">
        <f t="shared" ref="J69:M69" si="463">SUM(J70:J71)</f>
        <v>0</v>
      </c>
      <c r="K69" s="177">
        <f t="shared" si="463"/>
        <v>0</v>
      </c>
      <c r="L69" s="178">
        <f t="shared" si="463"/>
        <v>0</v>
      </c>
      <c r="M69" s="1188">
        <f t="shared" si="463"/>
        <v>0</v>
      </c>
      <c r="N69" s="175">
        <f t="shared" si="457"/>
        <v>0</v>
      </c>
      <c r="O69" s="177">
        <f t="shared" ref="O69:Q69" si="464">SUM(O70:O71)</f>
        <v>0</v>
      </c>
      <c r="P69" s="178">
        <f t="shared" si="464"/>
        <v>0</v>
      </c>
      <c r="Q69" s="179">
        <f t="shared" si="464"/>
        <v>0</v>
      </c>
    </row>
    <row r="70" ht="15.4" customHeight="1">
      <c r="B70" s="608" t="s">
        <v>410</v>
      </c>
      <c r="C70" s="613" t="s">
        <v>595</v>
      </c>
      <c r="D70" s="1419">
        <f t="shared" si="404"/>
        <v>0</v>
      </c>
      <c r="E70" s="179">
        <f t="shared" si="454"/>
        <v>0</v>
      </c>
      <c r="F70" s="351">
        <v>0</v>
      </c>
      <c r="G70" s="352">
        <v>0</v>
      </c>
      <c r="H70" s="353">
        <v>0</v>
      </c>
      <c r="I70" s="175">
        <f t="shared" si="455"/>
        <v>0</v>
      </c>
      <c r="J70" s="351">
        <v>0</v>
      </c>
      <c r="K70" s="352">
        <v>0</v>
      </c>
      <c r="L70" s="353">
        <v>0</v>
      </c>
      <c r="M70" s="1175">
        <v>0</v>
      </c>
      <c r="N70" s="172">
        <f t="shared" si="457"/>
        <v>0</v>
      </c>
      <c r="O70" s="645">
        <v>0</v>
      </c>
      <c r="P70" s="648">
        <v>0</v>
      </c>
      <c r="Q70" s="1176">
        <v>0</v>
      </c>
    </row>
    <row r="71" ht="32.65" customHeight="1">
      <c r="B71" s="608" t="s">
        <v>411</v>
      </c>
      <c r="C71" s="649" t="s">
        <v>597</v>
      </c>
      <c r="D71" s="1419">
        <f t="shared" si="404"/>
        <v>0</v>
      </c>
      <c r="E71" s="179">
        <f t="shared" si="454"/>
        <v>0</v>
      </c>
      <c r="F71" s="351">
        <v>0</v>
      </c>
      <c r="G71" s="352">
        <v>0</v>
      </c>
      <c r="H71" s="353">
        <v>0</v>
      </c>
      <c r="I71" s="175">
        <f t="shared" si="455"/>
        <v>0</v>
      </c>
      <c r="J71" s="351">
        <v>0</v>
      </c>
      <c r="K71" s="352">
        <v>0</v>
      </c>
      <c r="L71" s="353">
        <v>0</v>
      </c>
      <c r="M71" s="1175">
        <v>0</v>
      </c>
      <c r="N71" s="172">
        <f t="shared" si="457"/>
        <v>0</v>
      </c>
      <c r="O71" s="645">
        <v>0</v>
      </c>
      <c r="P71" s="648">
        <v>0</v>
      </c>
      <c r="Q71" s="1176">
        <v>0</v>
      </c>
    </row>
    <row r="72" ht="15.4" customHeight="1">
      <c r="B72" s="606" t="s">
        <v>415</v>
      </c>
      <c r="C72" s="618" t="s">
        <v>39</v>
      </c>
      <c r="D72" s="1423">
        <f t="shared" si="404"/>
        <v>0</v>
      </c>
      <c r="E72" s="623">
        <f t="shared" si="454"/>
        <v>0</v>
      </c>
      <c r="F72" s="620">
        <f>SUM(F73:F74)</f>
        <v>0</v>
      </c>
      <c r="G72" s="621">
        <f>SUM(G73:G74)</f>
        <v>0</v>
      </c>
      <c r="H72" s="650">
        <f>SUM(H73:H74)</f>
        <v>0</v>
      </c>
      <c r="I72" s="619">
        <f t="shared" si="455"/>
        <v>0</v>
      </c>
      <c r="J72" s="620">
        <f t="shared" ref="J72:M72" si="465">SUM(J73:J74)</f>
        <v>0</v>
      </c>
      <c r="K72" s="621">
        <f t="shared" si="465"/>
        <v>0</v>
      </c>
      <c r="L72" s="650">
        <f t="shared" si="465"/>
        <v>0</v>
      </c>
      <c r="M72" s="1193">
        <f t="shared" si="465"/>
        <v>0</v>
      </c>
      <c r="N72" s="619">
        <f t="shared" si="457"/>
        <v>0</v>
      </c>
      <c r="O72" s="621">
        <f t="shared" ref="O72:Q72" si="466">SUM(O73:O74)</f>
        <v>0</v>
      </c>
      <c r="P72" s="650">
        <f t="shared" si="466"/>
        <v>0</v>
      </c>
      <c r="Q72" s="623">
        <f t="shared" si="466"/>
        <v>0</v>
      </c>
    </row>
    <row r="73" ht="15.4" customHeight="1">
      <c r="B73" s="624" t="s">
        <v>611</v>
      </c>
      <c r="C73" s="625" t="s">
        <v>41</v>
      </c>
      <c r="D73" s="1424">
        <f t="shared" si="404"/>
        <v>0</v>
      </c>
      <c r="E73" s="179">
        <f t="shared" si="454"/>
        <v>0</v>
      </c>
      <c r="F73" s="351">
        <v>0</v>
      </c>
      <c r="G73" s="352">
        <v>0</v>
      </c>
      <c r="H73" s="353">
        <v>0</v>
      </c>
      <c r="I73" s="619">
        <f t="shared" si="455"/>
        <v>0</v>
      </c>
      <c r="J73" s="351">
        <v>0</v>
      </c>
      <c r="K73" s="352">
        <v>0</v>
      </c>
      <c r="L73" s="353">
        <v>0</v>
      </c>
      <c r="M73" s="1175">
        <v>0</v>
      </c>
      <c r="N73" s="335">
        <f t="shared" si="457"/>
        <v>0</v>
      </c>
      <c r="O73" s="652">
        <v>0</v>
      </c>
      <c r="P73" s="655">
        <v>0</v>
      </c>
      <c r="Q73" s="1176">
        <v>0</v>
      </c>
    </row>
    <row r="74" ht="32.65" customHeight="1">
      <c r="B74" s="624" t="s">
        <v>612</v>
      </c>
      <c r="C74" s="629" t="s">
        <v>43</v>
      </c>
      <c r="D74" s="1423">
        <f t="shared" si="404"/>
        <v>0</v>
      </c>
      <c r="E74" s="179">
        <f t="shared" si="454"/>
        <v>0</v>
      </c>
      <c r="F74" s="351">
        <v>0</v>
      </c>
      <c r="G74" s="352">
        <v>0</v>
      </c>
      <c r="H74" s="353">
        <v>0</v>
      </c>
      <c r="I74" s="619">
        <f t="shared" si="455"/>
        <v>0</v>
      </c>
      <c r="J74" s="351">
        <v>0</v>
      </c>
      <c r="K74" s="352">
        <v>0</v>
      </c>
      <c r="L74" s="353">
        <v>0</v>
      </c>
      <c r="M74" s="1175">
        <v>0</v>
      </c>
      <c r="N74" s="619">
        <f t="shared" si="457"/>
        <v>0</v>
      </c>
      <c r="O74" s="657">
        <v>0</v>
      </c>
      <c r="P74" s="660">
        <v>0</v>
      </c>
      <c r="Q74" s="1176">
        <v>0</v>
      </c>
    </row>
    <row r="75" ht="15.4" customHeight="1">
      <c r="B75" s="630" t="s">
        <v>416</v>
      </c>
      <c r="C75" s="631" t="s">
        <v>598</v>
      </c>
      <c r="D75" s="1423">
        <f t="shared" ref="D75:D88" si="467">E75+I75+M75+N75+Q75</f>
        <v>0</v>
      </c>
      <c r="E75" s="623">
        <f t="shared" si="454"/>
        <v>0</v>
      </c>
      <c r="F75" s="620">
        <f>SUM(F76:F78)</f>
        <v>0</v>
      </c>
      <c r="G75" s="621">
        <f>SUM(G76:G78)</f>
        <v>0</v>
      </c>
      <c r="H75" s="650">
        <f>SUM(H76:H78)</f>
        <v>0</v>
      </c>
      <c r="I75" s="619">
        <f t="shared" si="455"/>
        <v>0</v>
      </c>
      <c r="J75" s="620">
        <f t="shared" ref="J75:M75" si="468">SUM(J76:J78)</f>
        <v>0</v>
      </c>
      <c r="K75" s="621">
        <f t="shared" si="468"/>
        <v>0</v>
      </c>
      <c r="L75" s="650">
        <f t="shared" si="468"/>
        <v>0</v>
      </c>
      <c r="M75" s="1193">
        <f t="shared" si="468"/>
        <v>0</v>
      </c>
      <c r="N75" s="619">
        <f t="shared" si="457"/>
        <v>0</v>
      </c>
      <c r="O75" s="621">
        <f t="shared" ref="O75:Q75" si="469">SUM(O76:O78)</f>
        <v>0</v>
      </c>
      <c r="P75" s="650">
        <f t="shared" si="469"/>
        <v>0</v>
      </c>
      <c r="Q75" s="623">
        <f t="shared" si="469"/>
        <v>0</v>
      </c>
    </row>
    <row r="76" ht="15.4" customHeight="1">
      <c r="B76" s="632" t="s">
        <v>417</v>
      </c>
      <c r="C76" s="1429" t="s">
        <v>599</v>
      </c>
      <c r="D76" s="1423">
        <f t="shared" si="467"/>
        <v>0</v>
      </c>
      <c r="E76" s="179">
        <f t="shared" si="454"/>
        <v>0</v>
      </c>
      <c r="F76" s="351">
        <v>0</v>
      </c>
      <c r="G76" s="352">
        <v>0</v>
      </c>
      <c r="H76" s="353">
        <v>0</v>
      </c>
      <c r="I76" s="619">
        <f t="shared" si="455"/>
        <v>0</v>
      </c>
      <c r="J76" s="351">
        <v>0</v>
      </c>
      <c r="K76" s="352">
        <v>0</v>
      </c>
      <c r="L76" s="353">
        <v>0</v>
      </c>
      <c r="M76" s="1175">
        <v>0</v>
      </c>
      <c r="N76" s="619">
        <f t="shared" si="457"/>
        <v>0</v>
      </c>
      <c r="O76" s="657">
        <v>0</v>
      </c>
      <c r="P76" s="660">
        <v>0</v>
      </c>
      <c r="Q76" s="1176">
        <v>0</v>
      </c>
    </row>
    <row r="77" ht="15.4" customHeight="1">
      <c r="B77" s="624" t="s">
        <v>418</v>
      </c>
      <c r="C77" s="1429" t="s">
        <v>599</v>
      </c>
      <c r="D77" s="1423">
        <f t="shared" si="467"/>
        <v>0</v>
      </c>
      <c r="E77" s="179">
        <f t="shared" si="454"/>
        <v>0</v>
      </c>
      <c r="F77" s="351">
        <v>0</v>
      </c>
      <c r="G77" s="352">
        <v>0</v>
      </c>
      <c r="H77" s="353">
        <v>0</v>
      </c>
      <c r="I77" s="619">
        <f t="shared" si="455"/>
        <v>0</v>
      </c>
      <c r="J77" s="351">
        <v>0</v>
      </c>
      <c r="K77" s="352">
        <v>0</v>
      </c>
      <c r="L77" s="353">
        <v>0</v>
      </c>
      <c r="M77" s="1175">
        <v>0</v>
      </c>
      <c r="N77" s="619">
        <f t="shared" si="457"/>
        <v>0</v>
      </c>
      <c r="O77" s="657">
        <v>0</v>
      </c>
      <c r="P77" s="660">
        <v>0</v>
      </c>
      <c r="Q77" s="1176">
        <v>0</v>
      </c>
    </row>
    <row r="78" thickBot="1" ht="15.4" customHeight="1">
      <c r="B78" s="670" t="s">
        <v>419</v>
      </c>
      <c r="C78" s="1429" t="s">
        <v>599</v>
      </c>
      <c r="D78" s="1430">
        <f t="shared" si="467"/>
        <v>0</v>
      </c>
      <c r="E78" s="1435">
        <f t="shared" si="454"/>
        <v>0</v>
      </c>
      <c r="F78" s="1179">
        <v>0</v>
      </c>
      <c r="G78" s="1180">
        <v>0</v>
      </c>
      <c r="H78" s="1181">
        <v>0</v>
      </c>
      <c r="I78" s="619">
        <f t="shared" si="455"/>
        <v>0</v>
      </c>
      <c r="J78" s="1179">
        <v>0</v>
      </c>
      <c r="K78" s="1180">
        <v>0</v>
      </c>
      <c r="L78" s="1181">
        <v>0</v>
      </c>
      <c r="M78" s="1182">
        <v>0</v>
      </c>
      <c r="N78" s="637">
        <f t="shared" si="457"/>
        <v>0</v>
      </c>
      <c r="O78" s="662">
        <v>0</v>
      </c>
      <c r="P78" s="665">
        <v>0</v>
      </c>
      <c r="Q78" s="1184">
        <v>0</v>
      </c>
    </row>
    <row r="79" thickTop="1" thickBot="1" ht="15.4" customHeight="1">
      <c r="B79" s="599" t="s">
        <v>77</v>
      </c>
      <c r="C79" s="599" t="s">
        <v>635</v>
      </c>
      <c r="D79" s="1436">
        <f t="shared" si="467"/>
        <v>0</v>
      </c>
      <c r="E79" s="604">
        <f>E80+E84+E89+E91+E94+E97</f>
        <v>0</v>
      </c>
      <c r="F79" s="602">
        <f t="shared" ref="F79:Q79" si="470">F80+F84+F89+F91+F94+F97</f>
        <v>0</v>
      </c>
      <c r="G79" s="602">
        <f t="shared" si="470"/>
        <v>0</v>
      </c>
      <c r="H79" s="605">
        <f t="shared" si="470"/>
        <v>0</v>
      </c>
      <c r="I79" s="600">
        <f t="shared" si="470"/>
        <v>0</v>
      </c>
      <c r="J79" s="601">
        <f t="shared" si="470"/>
        <v>0</v>
      </c>
      <c r="K79" s="602">
        <f t="shared" si="470"/>
        <v>0</v>
      </c>
      <c r="L79" s="605">
        <f t="shared" si="470"/>
        <v>0</v>
      </c>
      <c r="M79" s="1186">
        <f t="shared" si="470"/>
        <v>0</v>
      </c>
      <c r="N79" s="714">
        <f t="shared" si="470"/>
        <v>0</v>
      </c>
      <c r="O79" s="716">
        <f t="shared" si="470"/>
        <v>0</v>
      </c>
      <c r="P79" s="719">
        <f t="shared" si="470"/>
        <v>0</v>
      </c>
      <c r="Q79" s="604">
        <f t="shared" si="470"/>
        <v>0</v>
      </c>
    </row>
    <row r="80" thickTop="1" ht="15.4" customHeight="1">
      <c r="B80" s="606" t="s">
        <v>491</v>
      </c>
      <c r="C80" s="607" t="s">
        <v>8</v>
      </c>
      <c r="D80" s="1419">
        <f t="shared" si="467"/>
        <v>0</v>
      </c>
      <c r="E80" s="179">
        <f t="shared" ref="E80:E100" si="471">SUM(F80:H80)</f>
        <v>0</v>
      </c>
      <c r="F80" s="176">
        <f>SUM(F81:F83)</f>
        <v>0</v>
      </c>
      <c r="G80" s="177">
        <f>SUM(G81:G83)</f>
        <v>0</v>
      </c>
      <c r="H80" s="178">
        <f>SUM(H81:H83)</f>
        <v>0</v>
      </c>
      <c r="I80" s="175">
        <f t="shared" ref="I80:I100" si="472">SUM(J80:L80)</f>
        <v>0</v>
      </c>
      <c r="J80" s="176">
        <f t="shared" ref="J80:M80" si="473">SUM(J81:J83)</f>
        <v>0</v>
      </c>
      <c r="K80" s="177">
        <f t="shared" si="473"/>
        <v>0</v>
      </c>
      <c r="L80" s="178">
        <f t="shared" si="473"/>
        <v>0</v>
      </c>
      <c r="M80" s="1188">
        <f t="shared" si="473"/>
        <v>0</v>
      </c>
      <c r="N80" s="175">
        <f t="shared" ref="N80:N100" si="474">SUM(O80:P80)</f>
        <v>0</v>
      </c>
      <c r="O80" s="177">
        <f t="shared" ref="O80:Q80" si="475">SUM(O81:O83)</f>
        <v>0</v>
      </c>
      <c r="P80" s="178">
        <f t="shared" si="475"/>
        <v>0</v>
      </c>
      <c r="Q80" s="179">
        <f t="shared" si="475"/>
        <v>0</v>
      </c>
    </row>
    <row r="81" ht="15.4" customHeight="1">
      <c r="B81" s="608" t="s">
        <v>492</v>
      </c>
      <c r="C81" s="609" t="s">
        <v>10</v>
      </c>
      <c r="D81" s="1419">
        <f t="shared" si="467"/>
        <v>0</v>
      </c>
      <c r="E81" s="179">
        <f t="shared" si="471"/>
        <v>0</v>
      </c>
      <c r="F81" s="351">
        <v>0</v>
      </c>
      <c r="G81" s="352">
        <v>0</v>
      </c>
      <c r="H81" s="353">
        <v>0</v>
      </c>
      <c r="I81" s="175">
        <f t="shared" si="472"/>
        <v>0</v>
      </c>
      <c r="J81" s="351">
        <v>0</v>
      </c>
      <c r="K81" s="352">
        <v>0</v>
      </c>
      <c r="L81" s="353">
        <v>0</v>
      </c>
      <c r="M81" s="1175">
        <v>0</v>
      </c>
      <c r="N81" s="175">
        <f t="shared" si="474"/>
        <v>0</v>
      </c>
      <c r="O81" s="352">
        <v>0</v>
      </c>
      <c r="P81" s="353">
        <v>0</v>
      </c>
      <c r="Q81" s="1176">
        <v>0</v>
      </c>
    </row>
    <row r="82" ht="15.4" customHeight="1">
      <c r="B82" s="608" t="s">
        <v>636</v>
      </c>
      <c r="C82" s="609" t="s">
        <v>11</v>
      </c>
      <c r="D82" s="1419">
        <f t="shared" si="467"/>
        <v>0</v>
      </c>
      <c r="E82" s="179">
        <f t="shared" si="471"/>
        <v>0</v>
      </c>
      <c r="F82" s="351">
        <v>0</v>
      </c>
      <c r="G82" s="352">
        <v>0</v>
      </c>
      <c r="H82" s="353">
        <v>0</v>
      </c>
      <c r="I82" s="175">
        <f t="shared" si="472"/>
        <v>0</v>
      </c>
      <c r="J82" s="351">
        <v>0</v>
      </c>
      <c r="K82" s="352">
        <v>0</v>
      </c>
      <c r="L82" s="353">
        <v>0</v>
      </c>
      <c r="M82" s="1175">
        <v>0</v>
      </c>
      <c r="N82" s="175">
        <f t="shared" si="474"/>
        <v>0</v>
      </c>
      <c r="O82" s="352">
        <v>0</v>
      </c>
      <c r="P82" s="353">
        <v>0</v>
      </c>
      <c r="Q82" s="1176">
        <v>0</v>
      </c>
    </row>
    <row r="83" ht="15.4" customHeight="1">
      <c r="B83" s="608" t="s">
        <v>637</v>
      </c>
      <c r="C83" s="609" t="s">
        <v>13</v>
      </c>
      <c r="D83" s="1419">
        <f t="shared" si="467"/>
        <v>0</v>
      </c>
      <c r="E83" s="179">
        <f t="shared" si="471"/>
        <v>0</v>
      </c>
      <c r="F83" s="351">
        <v>0</v>
      </c>
      <c r="G83" s="352">
        <v>0</v>
      </c>
      <c r="H83" s="353">
        <v>0</v>
      </c>
      <c r="I83" s="175">
        <f t="shared" si="472"/>
        <v>0</v>
      </c>
      <c r="J83" s="351">
        <v>0</v>
      </c>
      <c r="K83" s="352">
        <v>0</v>
      </c>
      <c r="L83" s="353">
        <v>0</v>
      </c>
      <c r="M83" s="1175">
        <v>0</v>
      </c>
      <c r="N83" s="175">
        <f t="shared" si="474"/>
        <v>0</v>
      </c>
      <c r="O83" s="352">
        <v>0</v>
      </c>
      <c r="P83" s="353">
        <v>0</v>
      </c>
      <c r="Q83" s="1176">
        <v>0</v>
      </c>
    </row>
    <row r="84" ht="15.4" customHeight="1">
      <c r="B84" s="606" t="s">
        <v>167</v>
      </c>
      <c r="C84" s="610" t="s">
        <v>15</v>
      </c>
      <c r="D84" s="1419">
        <f t="shared" si="467"/>
        <v>0</v>
      </c>
      <c r="E84" s="179">
        <f t="shared" si="471"/>
        <v>0</v>
      </c>
      <c r="F84" s="176">
        <f>SUM(F85:F88)</f>
        <v>0</v>
      </c>
      <c r="G84" s="177">
        <f>SUM(G85:G88)</f>
        <v>0</v>
      </c>
      <c r="H84" s="178">
        <f>SUM(H85:H88)</f>
        <v>0</v>
      </c>
      <c r="I84" s="175">
        <f t="shared" si="472"/>
        <v>0</v>
      </c>
      <c r="J84" s="176">
        <f t="shared" ref="J84:M84" si="476">SUM(J85:J88)</f>
        <v>0</v>
      </c>
      <c r="K84" s="177">
        <f t="shared" si="476"/>
        <v>0</v>
      </c>
      <c r="L84" s="178">
        <f t="shared" si="476"/>
        <v>0</v>
      </c>
      <c r="M84" s="1188">
        <f t="shared" si="476"/>
        <v>0</v>
      </c>
      <c r="N84" s="175">
        <f t="shared" si="474"/>
        <v>0</v>
      </c>
      <c r="O84" s="177">
        <f t="shared" ref="O84:Q84" si="477">SUM(O85:O88)</f>
        <v>0</v>
      </c>
      <c r="P84" s="178">
        <f t="shared" si="477"/>
        <v>0</v>
      </c>
      <c r="Q84" s="179">
        <f t="shared" si="477"/>
        <v>0</v>
      </c>
    </row>
    <row r="85" ht="15.4" customHeight="1">
      <c r="B85" s="608" t="s">
        <v>494</v>
      </c>
      <c r="C85" s="609" t="s">
        <v>17</v>
      </c>
      <c r="D85" s="1419">
        <f t="shared" si="467"/>
        <v>0</v>
      </c>
      <c r="E85" s="179">
        <f t="shared" si="471"/>
        <v>0</v>
      </c>
      <c r="F85" s="351">
        <v>0</v>
      </c>
      <c r="G85" s="352">
        <v>0</v>
      </c>
      <c r="H85" s="353">
        <v>0</v>
      </c>
      <c r="I85" s="175">
        <f t="shared" si="472"/>
        <v>0</v>
      </c>
      <c r="J85" s="351">
        <v>0</v>
      </c>
      <c r="K85" s="352">
        <v>0</v>
      </c>
      <c r="L85" s="353">
        <v>0</v>
      </c>
      <c r="M85" s="1175">
        <v>0</v>
      </c>
      <c r="N85" s="175">
        <f t="shared" si="474"/>
        <v>0</v>
      </c>
      <c r="O85" s="352">
        <v>0</v>
      </c>
      <c r="P85" s="353">
        <v>0</v>
      </c>
      <c r="Q85" s="1176">
        <v>0</v>
      </c>
    </row>
    <row r="86" ht="15.4" customHeight="1">
      <c r="B86" s="608" t="s">
        <v>496</v>
      </c>
      <c r="C86" s="609" t="s">
        <v>591</v>
      </c>
      <c r="D86" s="1419">
        <f t="shared" si="467"/>
        <v>0</v>
      </c>
      <c r="E86" s="179">
        <f t="shared" si="471"/>
        <v>0</v>
      </c>
      <c r="F86" s="351">
        <v>0</v>
      </c>
      <c r="G86" s="352">
        <v>0</v>
      </c>
      <c r="H86" s="353">
        <v>0</v>
      </c>
      <c r="I86" s="175">
        <f t="shared" si="472"/>
        <v>0</v>
      </c>
      <c r="J86" s="351">
        <v>0</v>
      </c>
      <c r="K86" s="352">
        <v>0</v>
      </c>
      <c r="L86" s="353">
        <v>0</v>
      </c>
      <c r="M86" s="1175">
        <v>0</v>
      </c>
      <c r="N86" s="175">
        <f t="shared" si="474"/>
        <v>0</v>
      </c>
      <c r="O86" s="352">
        <v>0</v>
      </c>
      <c r="P86" s="353">
        <v>0</v>
      </c>
      <c r="Q86" s="1176">
        <v>0</v>
      </c>
    </row>
    <row r="87" ht="15.4" customHeight="1">
      <c r="B87" s="608" t="s">
        <v>638</v>
      </c>
      <c r="C87" s="609" t="s">
        <v>23</v>
      </c>
      <c r="D87" s="1419">
        <f t="shared" si="467"/>
        <v>0</v>
      </c>
      <c r="E87" s="179">
        <f t="shared" si="471"/>
        <v>0</v>
      </c>
      <c r="F87" s="351">
        <v>0</v>
      </c>
      <c r="G87" s="352">
        <v>0</v>
      </c>
      <c r="H87" s="353">
        <v>0</v>
      </c>
      <c r="I87" s="175">
        <f t="shared" si="472"/>
        <v>0</v>
      </c>
      <c r="J87" s="351">
        <v>0</v>
      </c>
      <c r="K87" s="352">
        <v>0</v>
      </c>
      <c r="L87" s="353">
        <v>0</v>
      </c>
      <c r="M87" s="1175">
        <v>0</v>
      </c>
      <c r="N87" s="175">
        <f t="shared" si="474"/>
        <v>0</v>
      </c>
      <c r="O87" s="352">
        <v>0</v>
      </c>
      <c r="P87" s="353">
        <v>0</v>
      </c>
      <c r="Q87" s="1176">
        <v>0</v>
      </c>
    </row>
    <row r="88" ht="15.4" customHeight="1">
      <c r="B88" s="608" t="s">
        <v>639</v>
      </c>
      <c r="C88" s="609" t="s">
        <v>640</v>
      </c>
      <c r="D88" s="1419">
        <f t="shared" si="467"/>
        <v>0</v>
      </c>
      <c r="E88" s="179">
        <f t="shared" si="471"/>
        <v>0</v>
      </c>
      <c r="F88" s="351">
        <v>0</v>
      </c>
      <c r="G88" s="352">
        <v>0</v>
      </c>
      <c r="H88" s="353">
        <v>0</v>
      </c>
      <c r="I88" s="175">
        <f t="shared" si="472"/>
        <v>0</v>
      </c>
      <c r="J88" s="351">
        <v>0</v>
      </c>
      <c r="K88" s="352">
        <v>0</v>
      </c>
      <c r="L88" s="353">
        <v>0</v>
      </c>
      <c r="M88" s="1175">
        <v>0</v>
      </c>
      <c r="N88" s="175">
        <f t="shared" si="474"/>
        <v>0</v>
      </c>
      <c r="O88" s="352">
        <v>0</v>
      </c>
      <c r="P88" s="353">
        <v>0</v>
      </c>
      <c r="Q88" s="1176">
        <v>0</v>
      </c>
    </row>
    <row r="89" ht="15.4" customHeight="1">
      <c r="B89" s="606" t="s">
        <v>169</v>
      </c>
      <c r="C89" s="612" t="s">
        <v>27</v>
      </c>
      <c r="D89" s="1437">
        <f>D90</f>
        <v>0</v>
      </c>
      <c r="E89" s="179">
        <f t="shared" si="471"/>
        <v>0</v>
      </c>
      <c r="F89" s="176">
        <f>F90</f>
        <v>0</v>
      </c>
      <c r="G89" s="177">
        <f>G90</f>
        <v>0</v>
      </c>
      <c r="H89" s="178">
        <f>H90</f>
        <v>0</v>
      </c>
      <c r="I89" s="175">
        <f t="shared" si="472"/>
        <v>0</v>
      </c>
      <c r="J89" s="176">
        <f t="shared" ref="J89:Q89" si="478">J90</f>
        <v>0</v>
      </c>
      <c r="K89" s="177">
        <f t="shared" si="478"/>
        <v>0</v>
      </c>
      <c r="L89" s="178">
        <f t="shared" si="478"/>
        <v>0</v>
      </c>
      <c r="M89" s="1188">
        <f t="shared" si="478"/>
        <v>0</v>
      </c>
      <c r="N89" s="720">
        <f t="shared" si="474"/>
        <v>0</v>
      </c>
      <c r="O89" s="722">
        <f t="shared" ref="O89:P89" si="479">O90</f>
        <v>0</v>
      </c>
      <c r="P89" s="725">
        <f t="shared" si="479"/>
        <v>0</v>
      </c>
      <c r="Q89" s="179">
        <f t="shared" si="478"/>
        <v>0</v>
      </c>
    </row>
    <row r="90" ht="15.4" customHeight="1">
      <c r="B90" s="608" t="s">
        <v>497</v>
      </c>
      <c r="C90" s="613" t="s">
        <v>641</v>
      </c>
      <c r="D90" s="1419">
        <f t="shared" ref="D90:D100" si="480">E90+I90+M90+N90+Q90</f>
        <v>0</v>
      </c>
      <c r="E90" s="179">
        <f t="shared" si="471"/>
        <v>0</v>
      </c>
      <c r="F90" s="351">
        <v>0</v>
      </c>
      <c r="G90" s="352">
        <v>0</v>
      </c>
      <c r="H90" s="353">
        <v>0</v>
      </c>
      <c r="I90" s="175">
        <f t="shared" si="472"/>
        <v>0</v>
      </c>
      <c r="J90" s="351"/>
      <c r="K90" s="352"/>
      <c r="L90" s="353"/>
      <c r="M90" s="1175"/>
      <c r="N90" s="175">
        <f t="shared" si="474"/>
        <v>0</v>
      </c>
      <c r="O90" s="352">
        <v>0</v>
      </c>
      <c r="P90" s="353">
        <v>0</v>
      </c>
      <c r="Q90" s="1176">
        <v>0</v>
      </c>
    </row>
    <row r="91" ht="15.4" customHeight="1">
      <c r="B91" s="606" t="s">
        <v>171</v>
      </c>
      <c r="C91" s="612" t="s">
        <v>33</v>
      </c>
      <c r="D91" s="1419">
        <f t="shared" si="480"/>
        <v>0</v>
      </c>
      <c r="E91" s="179">
        <f t="shared" si="471"/>
        <v>0</v>
      </c>
      <c r="F91" s="176">
        <f>SUM(F92:F93)</f>
        <v>0</v>
      </c>
      <c r="G91" s="177">
        <f>SUM(G92:G93)</f>
        <v>0</v>
      </c>
      <c r="H91" s="178">
        <f>SUM(H92:H93)</f>
        <v>0</v>
      </c>
      <c r="I91" s="175">
        <f t="shared" si="472"/>
        <v>0</v>
      </c>
      <c r="J91" s="176">
        <f t="shared" ref="J91:M91" si="481">SUM(J92:J93)</f>
        <v>0</v>
      </c>
      <c r="K91" s="177">
        <f t="shared" si="481"/>
        <v>0</v>
      </c>
      <c r="L91" s="178">
        <f t="shared" si="481"/>
        <v>0</v>
      </c>
      <c r="M91" s="1188">
        <f t="shared" si="481"/>
        <v>0</v>
      </c>
      <c r="N91" s="175">
        <f t="shared" si="474"/>
        <v>0</v>
      </c>
      <c r="O91" s="177">
        <f t="shared" ref="O91:Q91" si="482">SUM(O92:O93)</f>
        <v>0</v>
      </c>
      <c r="P91" s="178">
        <f t="shared" si="482"/>
        <v>0</v>
      </c>
      <c r="Q91" s="179">
        <f t="shared" si="482"/>
        <v>0</v>
      </c>
    </row>
    <row r="92" ht="15.4" customHeight="1">
      <c r="B92" s="608" t="s">
        <v>498</v>
      </c>
      <c r="C92" s="613" t="s">
        <v>595</v>
      </c>
      <c r="D92" s="1419">
        <f t="shared" si="480"/>
        <v>0</v>
      </c>
      <c r="E92" s="179">
        <f t="shared" si="471"/>
        <v>0</v>
      </c>
      <c r="F92" s="351">
        <v>0</v>
      </c>
      <c r="G92" s="352">
        <v>0</v>
      </c>
      <c r="H92" s="353">
        <v>0</v>
      </c>
      <c r="I92" s="175">
        <f t="shared" si="472"/>
        <v>0</v>
      </c>
      <c r="J92" s="351">
        <v>0</v>
      </c>
      <c r="K92" s="352">
        <v>0</v>
      </c>
      <c r="L92" s="353">
        <v>0</v>
      </c>
      <c r="M92" s="1175">
        <v>0</v>
      </c>
      <c r="N92" s="172">
        <f t="shared" si="474"/>
        <v>0</v>
      </c>
      <c r="O92" s="645">
        <v>0</v>
      </c>
      <c r="P92" s="648">
        <v>0</v>
      </c>
      <c r="Q92" s="1176">
        <v>0</v>
      </c>
    </row>
    <row r="93" ht="28.15" customHeight="1">
      <c r="B93" s="608" t="s">
        <v>499</v>
      </c>
      <c r="C93" s="649" t="s">
        <v>597</v>
      </c>
      <c r="D93" s="1419">
        <f t="shared" si="480"/>
        <v>0</v>
      </c>
      <c r="E93" s="179">
        <f t="shared" si="471"/>
        <v>0</v>
      </c>
      <c r="F93" s="351">
        <v>0</v>
      </c>
      <c r="G93" s="352">
        <v>0</v>
      </c>
      <c r="H93" s="353">
        <v>0</v>
      </c>
      <c r="I93" s="175">
        <f t="shared" si="472"/>
        <v>0</v>
      </c>
      <c r="J93" s="351">
        <v>0</v>
      </c>
      <c r="K93" s="352">
        <v>0</v>
      </c>
      <c r="L93" s="353">
        <v>0</v>
      </c>
      <c r="M93" s="1175">
        <v>0</v>
      </c>
      <c r="N93" s="172">
        <f t="shared" si="474"/>
        <v>0</v>
      </c>
      <c r="O93" s="645">
        <v>0</v>
      </c>
      <c r="P93" s="648">
        <v>0</v>
      </c>
      <c r="Q93" s="1176">
        <v>0</v>
      </c>
    </row>
    <row r="94" ht="15.4" customHeight="1">
      <c r="B94" s="606" t="s">
        <v>173</v>
      </c>
      <c r="C94" s="618" t="s">
        <v>39</v>
      </c>
      <c r="D94" s="1423">
        <f t="shared" si="480"/>
        <v>0</v>
      </c>
      <c r="E94" s="623">
        <f t="shared" si="471"/>
        <v>0</v>
      </c>
      <c r="F94" s="620">
        <f>SUM(F95:F96)</f>
        <v>0</v>
      </c>
      <c r="G94" s="621">
        <f>SUM(G95:G96)</f>
        <v>0</v>
      </c>
      <c r="H94" s="650">
        <f>SUM(H95:H96)</f>
        <v>0</v>
      </c>
      <c r="I94" s="619">
        <f t="shared" si="472"/>
        <v>0</v>
      </c>
      <c r="J94" s="620">
        <f t="shared" ref="J94:M94" si="483">SUM(J95:J96)</f>
        <v>0</v>
      </c>
      <c r="K94" s="621">
        <f t="shared" si="483"/>
        <v>0</v>
      </c>
      <c r="L94" s="650">
        <f t="shared" si="483"/>
        <v>0</v>
      </c>
      <c r="M94" s="1193">
        <f t="shared" si="483"/>
        <v>0</v>
      </c>
      <c r="N94" s="619">
        <f t="shared" si="474"/>
        <v>0</v>
      </c>
      <c r="O94" s="621">
        <f t="shared" ref="O94:Q94" si="484">SUM(O95:O96)</f>
        <v>0</v>
      </c>
      <c r="P94" s="650">
        <f t="shared" si="484"/>
        <v>0</v>
      </c>
      <c r="Q94" s="623">
        <f t="shared" si="484"/>
        <v>0</v>
      </c>
    </row>
    <row r="95" ht="15.4" customHeight="1">
      <c r="B95" s="624" t="s">
        <v>642</v>
      </c>
      <c r="C95" s="625" t="s">
        <v>41</v>
      </c>
      <c r="D95" s="1424">
        <f t="shared" si="480"/>
        <v>0</v>
      </c>
      <c r="E95" s="179">
        <f t="shared" si="471"/>
        <v>0</v>
      </c>
      <c r="F95" s="351">
        <v>0</v>
      </c>
      <c r="G95" s="352">
        <v>0</v>
      </c>
      <c r="H95" s="353">
        <v>0</v>
      </c>
      <c r="I95" s="619">
        <f t="shared" si="472"/>
        <v>0</v>
      </c>
      <c r="J95" s="351">
        <v>0</v>
      </c>
      <c r="K95" s="352">
        <v>0</v>
      </c>
      <c r="L95" s="353">
        <v>0</v>
      </c>
      <c r="M95" s="1175">
        <v>0</v>
      </c>
      <c r="N95" s="335">
        <f t="shared" si="474"/>
        <v>0</v>
      </c>
      <c r="O95" s="652">
        <v>0</v>
      </c>
      <c r="P95" s="655">
        <v>0</v>
      </c>
      <c r="Q95" s="1176">
        <v>0</v>
      </c>
    </row>
    <row r="96" ht="15.4" customHeight="1">
      <c r="B96" s="624" t="s">
        <v>643</v>
      </c>
      <c r="C96" s="629" t="s">
        <v>644</v>
      </c>
      <c r="D96" s="1423">
        <f t="shared" si="480"/>
        <v>0</v>
      </c>
      <c r="E96" s="179">
        <f t="shared" si="471"/>
        <v>0</v>
      </c>
      <c r="F96" s="351">
        <v>0</v>
      </c>
      <c r="G96" s="352">
        <v>0</v>
      </c>
      <c r="H96" s="353">
        <v>0</v>
      </c>
      <c r="I96" s="619">
        <f t="shared" si="472"/>
        <v>0</v>
      </c>
      <c r="J96" s="351">
        <v>0</v>
      </c>
      <c r="K96" s="352">
        <v>0</v>
      </c>
      <c r="L96" s="353">
        <v>0</v>
      </c>
      <c r="M96" s="1175">
        <v>0</v>
      </c>
      <c r="N96" s="619">
        <f t="shared" si="474"/>
        <v>0</v>
      </c>
      <c r="O96" s="657">
        <v>0</v>
      </c>
      <c r="P96" s="660">
        <v>0</v>
      </c>
      <c r="Q96" s="1176">
        <v>0</v>
      </c>
    </row>
    <row r="97" ht="15.4" customHeight="1">
      <c r="B97" s="630" t="s">
        <v>175</v>
      </c>
      <c r="C97" s="631" t="s">
        <v>598</v>
      </c>
      <c r="D97" s="1423">
        <f t="shared" si="480"/>
        <v>0</v>
      </c>
      <c r="E97" s="623">
        <f t="shared" si="471"/>
        <v>0</v>
      </c>
      <c r="F97" s="620">
        <f>SUM(F98:F100)</f>
        <v>0</v>
      </c>
      <c r="G97" s="621">
        <f>SUM(G98:G100)</f>
        <v>0</v>
      </c>
      <c r="H97" s="650">
        <f>SUM(H98:H100)</f>
        <v>0</v>
      </c>
      <c r="I97" s="619">
        <f t="shared" si="472"/>
        <v>0</v>
      </c>
      <c r="J97" s="620">
        <f t="shared" ref="J97:M97" si="485">SUM(J98:J100)</f>
        <v>0</v>
      </c>
      <c r="K97" s="621">
        <f t="shared" si="485"/>
        <v>0</v>
      </c>
      <c r="L97" s="650">
        <f t="shared" si="485"/>
        <v>0</v>
      </c>
      <c r="M97" s="1193">
        <f t="shared" si="485"/>
        <v>0</v>
      </c>
      <c r="N97" s="619">
        <f t="shared" si="474"/>
        <v>0</v>
      </c>
      <c r="O97" s="621">
        <f t="shared" ref="O97:Q97" si="486">SUM(O98:O100)</f>
        <v>0</v>
      </c>
      <c r="P97" s="650">
        <f t="shared" si="486"/>
        <v>0</v>
      </c>
      <c r="Q97" s="623">
        <f t="shared" si="486"/>
        <v>0</v>
      </c>
    </row>
    <row r="98" ht="15.4" customHeight="1">
      <c r="B98" s="632" t="s">
        <v>503</v>
      </c>
      <c r="C98" s="1429" t="s">
        <v>599</v>
      </c>
      <c r="D98" s="1423">
        <f t="shared" si="480"/>
        <v>0</v>
      </c>
      <c r="E98" s="179">
        <f t="shared" si="471"/>
        <v>0</v>
      </c>
      <c r="F98" s="351">
        <v>0</v>
      </c>
      <c r="G98" s="352">
        <v>0</v>
      </c>
      <c r="H98" s="353">
        <v>0</v>
      </c>
      <c r="I98" s="619">
        <f t="shared" si="472"/>
        <v>0</v>
      </c>
      <c r="J98" s="351">
        <v>0</v>
      </c>
      <c r="K98" s="352">
        <v>0</v>
      </c>
      <c r="L98" s="353">
        <v>0</v>
      </c>
      <c r="M98" s="1175">
        <v>0</v>
      </c>
      <c r="N98" s="619">
        <f t="shared" si="474"/>
        <v>0</v>
      </c>
      <c r="O98" s="657">
        <v>0</v>
      </c>
      <c r="P98" s="660">
        <v>0</v>
      </c>
      <c r="Q98" s="1176">
        <v>0</v>
      </c>
    </row>
    <row r="99" ht="15.4" customHeight="1">
      <c r="B99" s="624" t="s">
        <v>504</v>
      </c>
      <c r="C99" s="1429" t="s">
        <v>599</v>
      </c>
      <c r="D99" s="1423">
        <f t="shared" si="480"/>
        <v>0</v>
      </c>
      <c r="E99" s="179">
        <f t="shared" si="471"/>
        <v>0</v>
      </c>
      <c r="F99" s="351">
        <v>0</v>
      </c>
      <c r="G99" s="352">
        <v>0</v>
      </c>
      <c r="H99" s="353">
        <v>0</v>
      </c>
      <c r="I99" s="619">
        <f t="shared" si="472"/>
        <v>0</v>
      </c>
      <c r="J99" s="351">
        <v>0</v>
      </c>
      <c r="K99" s="352">
        <v>0</v>
      </c>
      <c r="L99" s="353">
        <v>0</v>
      </c>
      <c r="M99" s="1175">
        <v>0</v>
      </c>
      <c r="N99" s="619">
        <f t="shared" si="474"/>
        <v>0</v>
      </c>
      <c r="O99" s="657">
        <v>0</v>
      </c>
      <c r="P99" s="660">
        <v>0</v>
      </c>
      <c r="Q99" s="1176">
        <v>0</v>
      </c>
    </row>
    <row r="100" thickBot="1" ht="15.4" customHeight="1">
      <c r="B100" s="670" t="s">
        <v>505</v>
      </c>
      <c r="C100" s="1438" t="s">
        <v>599</v>
      </c>
      <c r="D100" s="1439">
        <f t="shared" si="480"/>
        <v>0</v>
      </c>
      <c r="E100" s="524">
        <f t="shared" si="471"/>
        <v>0</v>
      </c>
      <c r="F100" s="1440">
        <v>0</v>
      </c>
      <c r="G100" s="1441">
        <v>0</v>
      </c>
      <c r="H100" s="1442">
        <v>0</v>
      </c>
      <c r="I100" s="1443">
        <f t="shared" si="472"/>
        <v>0</v>
      </c>
      <c r="J100" s="1440">
        <v>0</v>
      </c>
      <c r="K100" s="1441">
        <v>0</v>
      </c>
      <c r="L100" s="1442">
        <v>0</v>
      </c>
      <c r="M100" s="1444">
        <v>0</v>
      </c>
      <c r="N100" s="1443">
        <f t="shared" si="474"/>
        <v>0</v>
      </c>
      <c r="O100" s="1445">
        <v>0</v>
      </c>
      <c r="P100" s="1446">
        <v>0</v>
      </c>
      <c r="Q100" s="1447">
        <v>0</v>
      </c>
    </row>
  </sheetData>
  <sheetProtection sheet="1" objects="1" scenarios="1" password="F757"/>
  <mergeCells count="5">
    <mergeCell ref="B8:Q8"/>
    <mergeCell ref="A1:Q1"/>
    <mergeCell ref="A2:Q2"/>
    <mergeCell ref="A3:Q3"/>
    <mergeCell ref="A5:Q5"/>
  </mergeCells>
  <pageSetup orientation="portrait"/>
</worksheet>
</file>

<file path=xl/worksheets/sheet2.xml><?xml version="1.0" encoding="utf-8"?>
<worksheet xmlns:r="http://schemas.openxmlformats.org/officeDocument/2006/relationships" xmlns="http://schemas.openxmlformats.org/spreadsheetml/2006/main">
  <sheetPr>
    <pageSetUpPr fitToPage="1"/>
  </sheetPr>
  <sheetViews>
    <sheetView tabSelected="1" zoomScale="93" zoomScaleNormal="93" workbookViewId="0">
      <selection activeCell="A1" sqref="A1:D1"/>
    </sheetView>
  </sheetViews>
  <sheetFormatPr defaultRowHeight="15"/>
  <cols>
    <col min="1" max="1" width="9.14" style="40"/>
    <col min="2" max="2" width="6.71" style="40" customWidth="1"/>
    <col min="3" max="3" width="71.29" style="40" customWidth="1"/>
    <col min="4" max="4" width="22.14" style="40" customWidth="1"/>
    <col min="5" max="5" width="32" style="40" customWidth="1"/>
    <col min="6" max="6" width="9.14" style="40"/>
    <col min="7" max="7" width="49.29" style="40" customWidth="1"/>
    <col min="8" max="16384" width="9.14" style="40"/>
  </cols>
  <sheetData>
    <row r="1">
      <c r="A1" s="41" t="s">
        <v>0</v>
      </c>
      <c r="B1" s="42"/>
      <c r="C1" s="42"/>
      <c r="D1" s="43"/>
    </row>
    <row r="2">
      <c r="A2" s="41" t="s">
        <v>1</v>
      </c>
      <c r="B2" s="42"/>
      <c r="C2" s="42"/>
      <c r="D2" s="43"/>
    </row>
    <row r="3">
      <c r="A3" s="44"/>
      <c r="B3" s="45"/>
      <c r="C3" s="45"/>
      <c r="D3" s="46"/>
    </row>
    <row r="4">
      <c r="A4" s="47"/>
      <c r="B4" s="47"/>
      <c r="C4" s="47"/>
      <c r="D4" s="47"/>
    </row>
    <row r="5">
      <c r="A5" s="48" t="s">
        <v>44</v>
      </c>
      <c r="B5" s="49"/>
      <c r="C5" s="49"/>
      <c r="D5" s="50"/>
    </row>
    <row r="6">
      <c r="A6" s="51" t="s">
        <v>45</v>
      </c>
      <c r="B6" s="47"/>
      <c r="C6" s="47"/>
      <c r="D6" s="47"/>
    </row>
    <row r="7">
      <c r="A7" s="47"/>
      <c r="B7" s="47"/>
      <c r="C7" s="47"/>
      <c r="D7" s="47"/>
    </row>
    <row r="8">
      <c r="A8" s="47"/>
      <c r="B8" s="47"/>
      <c r="C8" s="47"/>
      <c r="D8" s="47"/>
    </row>
    <row r="9" thickBot="1" ht="48.75" customHeight="1">
      <c r="B9" s="52" t="s">
        <v>46</v>
      </c>
      <c r="C9" s="52"/>
      <c r="D9" s="52"/>
    </row>
    <row r="10" thickBot="1" ht="35.25" customHeight="1">
      <c r="B10" s="53" t="s">
        <v>47</v>
      </c>
      <c r="C10" s="53" t="s">
        <v>48</v>
      </c>
      <c r="D10" s="54" t="s">
        <v>49</v>
      </c>
    </row>
    <row r="11" thickBot="1">
      <c r="B11" s="55"/>
      <c r="C11" s="53" t="s">
        <v>50</v>
      </c>
      <c r="D11" s="56"/>
    </row>
    <row r="12">
      <c r="B12" s="57" t="s">
        <v>51</v>
      </c>
      <c r="C12" s="57" t="s">
        <v>52</v>
      </c>
      <c r="D12" s="58">
        <v>21039.41603</v>
      </c>
    </row>
    <row r="13">
      <c r="B13" s="59" t="s">
        <v>53</v>
      </c>
      <c r="C13" s="59" t="s">
        <v>54</v>
      </c>
      <c r="D13" s="58">
        <v>496.38220999999999</v>
      </c>
    </row>
    <row r="14" ht="17.25" customHeight="1">
      <c r="B14" s="59" t="s">
        <v>55</v>
      </c>
      <c r="C14" s="59" t="s">
        <v>56</v>
      </c>
      <c r="D14" s="58">
        <v>197.81952999999999</v>
      </c>
    </row>
    <row r="15">
      <c r="B15" s="59" t="s">
        <v>57</v>
      </c>
      <c r="C15" s="59" t="s">
        <v>58</v>
      </c>
      <c r="D15" s="58">
        <v>197.005</v>
      </c>
    </row>
    <row r="16" thickBot="1" ht="20.25" customHeight="1">
      <c r="B16" s="60" t="s">
        <v>59</v>
      </c>
      <c r="C16" s="60" t="s">
        <v>60</v>
      </c>
      <c r="D16" s="58">
        <v>0.63883000000000001</v>
      </c>
    </row>
    <row r="17" thickTop="1" thickBot="1">
      <c r="B17" s="61"/>
      <c r="C17" s="61" t="s">
        <v>61</v>
      </c>
      <c r="D17" s="62">
        <f>SUM(D12:D13,D16)</f>
        <v>21536.43707</v>
      </c>
      <c r="E17" s="63"/>
    </row>
    <row r="18" thickBot="1">
      <c r="B18" s="53"/>
      <c r="C18" s="53" t="s">
        <v>62</v>
      </c>
      <c r="D18" s="64"/>
    </row>
    <row r="19">
      <c r="B19" s="57" t="s">
        <v>63</v>
      </c>
      <c r="C19" s="57" t="s">
        <v>64</v>
      </c>
      <c r="D19" s="58">
        <v>4214.8238600000004</v>
      </c>
    </row>
    <row r="20">
      <c r="B20" s="59" t="s">
        <v>65</v>
      </c>
      <c r="C20" s="59" t="s">
        <v>66</v>
      </c>
      <c r="D20" s="58">
        <v>4276.7837</v>
      </c>
    </row>
    <row r="21" ht="21" customHeight="1">
      <c r="B21" s="59" t="s">
        <v>67</v>
      </c>
      <c r="C21" s="59" t="s">
        <v>68</v>
      </c>
      <c r="D21" s="58">
        <v>4276.7837</v>
      </c>
    </row>
    <row r="22">
      <c r="B22" s="59" t="s">
        <v>69</v>
      </c>
      <c r="C22" s="59" t="s">
        <v>70</v>
      </c>
      <c r="D22" s="58">
        <v>29.425000000000001</v>
      </c>
    </row>
    <row r="23">
      <c r="B23" s="59" t="s">
        <v>71</v>
      </c>
      <c r="C23" s="59" t="s">
        <v>72</v>
      </c>
      <c r="D23" s="58">
        <v>0</v>
      </c>
    </row>
    <row r="24">
      <c r="B24" s="59" t="s">
        <v>73</v>
      </c>
      <c r="C24" s="59" t="s">
        <v>74</v>
      </c>
      <c r="D24" s="58">
        <v>126.523</v>
      </c>
    </row>
    <row r="25">
      <c r="B25" s="59" t="s">
        <v>75</v>
      </c>
      <c r="C25" s="59" t="s">
        <v>76</v>
      </c>
      <c r="D25" s="58">
        <v>-217.90783999999999</v>
      </c>
    </row>
    <row r="26">
      <c r="B26" s="59" t="s">
        <v>77</v>
      </c>
      <c r="C26" s="59" t="s">
        <v>78</v>
      </c>
      <c r="D26" s="58">
        <v>15828.857</v>
      </c>
    </row>
    <row r="27">
      <c r="B27" s="59" t="s">
        <v>79</v>
      </c>
      <c r="C27" s="59" t="s">
        <v>80</v>
      </c>
      <c r="D27" s="58">
        <v>0</v>
      </c>
    </row>
    <row r="28" ht="16.5" customHeight="1">
      <c r="B28" s="59" t="s">
        <v>81</v>
      </c>
      <c r="C28" s="59" t="s">
        <v>82</v>
      </c>
      <c r="D28" s="58">
        <v>1492.75594</v>
      </c>
    </row>
    <row r="29" ht="25.5" customHeight="1">
      <c r="B29" s="59" t="s">
        <v>83</v>
      </c>
      <c r="C29" s="59" t="s">
        <v>84</v>
      </c>
      <c r="D29" s="58">
        <v>832.92256999999995</v>
      </c>
    </row>
    <row r="30" ht="26.25" customHeight="1">
      <c r="B30" s="59" t="s">
        <v>85</v>
      </c>
      <c r="C30" s="59" t="s">
        <v>86</v>
      </c>
      <c r="D30" s="58">
        <v>659.83336999999995</v>
      </c>
    </row>
    <row r="31" thickBot="1" ht="27" customHeight="1">
      <c r="B31" s="60" t="s">
        <v>87</v>
      </c>
      <c r="C31" s="60" t="s">
        <v>88</v>
      </c>
      <c r="D31" s="58">
        <v>0</v>
      </c>
    </row>
    <row r="32" thickTop="1" thickBot="1" ht="21" customHeight="1">
      <c r="B32" s="61"/>
      <c r="C32" s="61" t="s">
        <v>89</v>
      </c>
      <c r="D32" s="62">
        <f>SUM(D19,D26:D28,D31)</f>
        <v>21536.436799999999</v>
      </c>
      <c r="E32" s="63"/>
    </row>
  </sheetData>
  <sheetProtection sheet="1" objects="1" scenarios="1" password="F757"/>
  <mergeCells count="7">
    <mergeCell ref="B9:D9"/>
    <mergeCell ref="A6:D6"/>
    <mergeCell ref="A7:D7"/>
    <mergeCell ref="A1:D1"/>
    <mergeCell ref="A2:D2"/>
    <mergeCell ref="A3:D3"/>
    <mergeCell ref="A5:D5"/>
  </mergeCells>
  <pageSetup orientation="landscape" scale="86"/>
</worksheet>
</file>

<file path=xl/worksheets/sheet3.xml><?xml version="1.0" encoding="utf-8"?>
<worksheet xmlns:r="http://schemas.openxmlformats.org/officeDocument/2006/relationships" xmlns="http://schemas.openxmlformats.org/spreadsheetml/2006/main">
  <sheetPr>
    <pageSetUpPr fitToPage="1"/>
  </sheetPr>
  <sheetViews>
    <sheetView zoomScale="112" zoomScaleNormal="112" workbookViewId="0">
      <selection activeCell="A1" sqref="A1:L1"/>
    </sheetView>
  </sheetViews>
  <sheetFormatPr defaultColWidth="9.14" defaultRowHeight="15"/>
  <cols>
    <col min="1" max="2" width="9.14" style="65"/>
    <col min="3" max="3" width="67.86" style="65" customWidth="1"/>
    <col min="4" max="4" width="22.57" style="65" customWidth="1"/>
    <col min="5" max="5" width="20.14" style="65" customWidth="1"/>
    <col min="6" max="6" width="18.14" style="65" customWidth="1"/>
    <col min="7" max="7" width="10.57" style="66" customWidth="1"/>
    <col min="8" max="8" width="32.14" style="66" bestFit="1" customWidth="1"/>
    <col min="9" max="9" width="11.29" style="65" customWidth="1"/>
    <col min="10" max="16384" width="9.14" style="65"/>
  </cols>
  <sheetData>
    <row r="1">
      <c r="A1" s="67" t="s">
        <v>0</v>
      </c>
      <c r="B1" s="68"/>
      <c r="C1" s="68"/>
      <c r="D1" s="68"/>
      <c r="E1" s="68"/>
      <c r="F1" s="68"/>
      <c r="G1" s="68"/>
      <c r="H1" s="68"/>
      <c r="I1" s="68"/>
      <c r="J1" s="68"/>
      <c r="K1" s="68"/>
      <c r="L1" s="69"/>
    </row>
    <row r="2">
      <c r="A2" s="67" t="s">
        <v>1</v>
      </c>
      <c r="B2" s="68"/>
      <c r="C2" s="68"/>
      <c r="D2" s="68"/>
      <c r="E2" s="68"/>
      <c r="F2" s="68"/>
      <c r="G2" s="68"/>
      <c r="H2" s="68"/>
      <c r="I2" s="68"/>
      <c r="J2" s="68"/>
      <c r="K2" s="68"/>
      <c r="L2" s="69"/>
    </row>
    <row r="3">
      <c r="A3" s="70"/>
      <c r="B3" s="71"/>
      <c r="C3" s="71"/>
      <c r="D3" s="71"/>
      <c r="E3" s="71"/>
      <c r="F3" s="71"/>
      <c r="G3" s="71"/>
      <c r="H3" s="71"/>
      <c r="I3" s="71"/>
      <c r="J3" s="71"/>
      <c r="K3" s="71"/>
      <c r="L3" s="72"/>
    </row>
    <row r="4">
      <c r="A4" s="73"/>
      <c r="B4" s="73"/>
      <c r="C4" s="73"/>
      <c r="D4" s="73"/>
      <c r="E4" s="73"/>
      <c r="F4" s="73"/>
      <c r="G4" s="74"/>
      <c r="H4" s="74"/>
      <c r="I4" s="73"/>
      <c r="J4" s="73"/>
      <c r="K4" s="73"/>
      <c r="L4" s="73"/>
    </row>
    <row r="5">
      <c r="A5" s="75" t="s">
        <v>90</v>
      </c>
      <c r="B5" s="76"/>
      <c r="C5" s="76"/>
      <c r="D5" s="76"/>
      <c r="E5" s="76"/>
      <c r="F5" s="76"/>
      <c r="G5" s="76"/>
      <c r="H5" s="76"/>
      <c r="I5" s="76"/>
      <c r="J5" s="76"/>
      <c r="K5" s="76"/>
      <c r="L5" s="77"/>
    </row>
    <row r="6">
      <c r="A6" s="73"/>
      <c r="B6" s="73"/>
      <c r="C6" s="73"/>
      <c r="D6" s="73"/>
      <c r="E6" s="73"/>
      <c r="F6" s="73"/>
      <c r="G6" s="74"/>
      <c r="H6" s="74"/>
      <c r="I6" s="73"/>
      <c r="J6" s="73"/>
      <c r="K6" s="73"/>
      <c r="L6" s="73"/>
    </row>
    <row r="8" thickBot="1" ht="19.5" customHeight="1">
      <c r="B8" s="16" t="s">
        <v>91</v>
      </c>
      <c r="C8" s="16"/>
      <c r="D8" s="16"/>
      <c r="E8" s="16"/>
    </row>
    <row r="9" thickBot="1">
      <c r="B9" s="78" t="s">
        <v>4</v>
      </c>
      <c r="C9" s="79" t="s">
        <v>92</v>
      </c>
      <c r="D9" s="80" t="s">
        <v>49</v>
      </c>
      <c r="E9" s="81" t="s">
        <v>93</v>
      </c>
    </row>
    <row r="10" thickBot="1">
      <c r="B10" s="82" t="s">
        <v>7</v>
      </c>
      <c r="C10" s="83" t="s">
        <v>94</v>
      </c>
      <c r="D10" s="84"/>
      <c r="E10" s="85"/>
    </row>
    <row r="11" thickBot="1">
      <c r="B11" s="82" t="s">
        <v>51</v>
      </c>
      <c r="C11" s="83" t="s">
        <v>95</v>
      </c>
      <c r="D11" s="86">
        <f>D12+D15+D27</f>
        <v>1048.1986601999999</v>
      </c>
      <c r="E11" s="87"/>
      <c r="I11" s="88"/>
    </row>
    <row r="12">
      <c r="B12" s="89" t="s">
        <v>96</v>
      </c>
      <c r="C12" s="90" t="s">
        <v>97</v>
      </c>
      <c r="D12" s="91">
        <f>SUM(D13:D14)</f>
        <v>366.83672000000001</v>
      </c>
      <c r="E12" s="92"/>
    </row>
    <row r="13">
      <c r="B13" s="93" t="s">
        <v>98</v>
      </c>
      <c r="C13" s="94" t="s">
        <v>99</v>
      </c>
      <c r="D13" s="95">
        <v>359.08722</v>
      </c>
      <c r="E13" s="96"/>
    </row>
    <row r="14" thickBot="1">
      <c r="B14" s="97" t="s">
        <v>100</v>
      </c>
      <c r="C14" s="98" t="s">
        <v>101</v>
      </c>
      <c r="D14" s="99">
        <v>7.7495000000000003</v>
      </c>
      <c r="E14" s="100"/>
    </row>
    <row r="15">
      <c r="B15" s="89" t="s">
        <v>102</v>
      </c>
      <c r="C15" s="90" t="s">
        <v>103</v>
      </c>
      <c r="D15" s="91">
        <f>D16+D19+D23</f>
        <v>673.98084000000006</v>
      </c>
      <c r="E15" s="92"/>
    </row>
    <row r="16" ht="17.25" customHeight="1">
      <c r="B16" s="101" t="s">
        <v>104</v>
      </c>
      <c r="C16" s="102" t="s">
        <v>105</v>
      </c>
      <c r="D16" s="103">
        <f>IFERROR(SUM(D17:D18)+D28*(D43/D42), 0)</f>
        <v>249.03778</v>
      </c>
      <c r="E16" s="96"/>
    </row>
    <row r="17">
      <c r="B17" s="93" t="s">
        <v>106</v>
      </c>
      <c r="C17" s="94" t="s">
        <v>107</v>
      </c>
      <c r="D17" s="95">
        <v>249.03778</v>
      </c>
      <c r="E17" s="96"/>
    </row>
    <row r="18">
      <c r="B18" s="93" t="s">
        <v>108</v>
      </c>
      <c r="C18" s="94" t="s">
        <v>101</v>
      </c>
      <c r="D18" s="95">
        <v>0</v>
      </c>
      <c r="E18" s="96"/>
      <c r="L18" s="65" t="s">
        <v>109</v>
      </c>
    </row>
    <row r="19">
      <c r="B19" s="101" t="s">
        <v>110</v>
      </c>
      <c r="C19" s="102" t="s">
        <v>111</v>
      </c>
      <c r="D19" s="103">
        <f>IFERROR(SUM(D20:D22)+D28*(D44/D42), 0)</f>
        <v>346.39744999999999</v>
      </c>
      <c r="E19" s="96"/>
    </row>
    <row r="20">
      <c r="B20" s="93" t="s">
        <v>112</v>
      </c>
      <c r="C20" s="94" t="s">
        <v>113</v>
      </c>
      <c r="D20" s="95">
        <v>326.59744999999998</v>
      </c>
      <c r="E20" s="96"/>
    </row>
    <row r="21">
      <c r="B21" s="93" t="s">
        <v>114</v>
      </c>
      <c r="C21" s="94" t="s">
        <v>115</v>
      </c>
      <c r="D21" s="95">
        <v>19.800000000000001</v>
      </c>
      <c r="E21" s="96"/>
    </row>
    <row r="22">
      <c r="B22" s="93" t="s">
        <v>116</v>
      </c>
      <c r="C22" s="94" t="s">
        <v>101</v>
      </c>
      <c r="D22" s="95">
        <v>0</v>
      </c>
      <c r="E22" s="96"/>
    </row>
    <row r="23">
      <c r="B23" s="101" t="s">
        <v>117</v>
      </c>
      <c r="C23" s="102" t="s">
        <v>118</v>
      </c>
      <c r="D23" s="103">
        <f>IFERROR(SUM(D24:D26)+D28*(D45/D42), 0)</f>
        <v>78.545609999999996</v>
      </c>
      <c r="E23" s="96"/>
    </row>
    <row r="24">
      <c r="B24" s="93" t="s">
        <v>119</v>
      </c>
      <c r="C24" s="94" t="s">
        <v>120</v>
      </c>
      <c r="D24" s="95">
        <v>78.545609999999996</v>
      </c>
      <c r="E24" s="96"/>
    </row>
    <row r="25">
      <c r="B25" s="93" t="s">
        <v>121</v>
      </c>
      <c r="C25" s="94" t="s">
        <v>122</v>
      </c>
      <c r="D25" s="95">
        <v>0</v>
      </c>
      <c r="E25" s="96"/>
    </row>
    <row r="26" thickBot="1">
      <c r="B26" s="97" t="s">
        <v>123</v>
      </c>
      <c r="C26" s="98" t="s">
        <v>101</v>
      </c>
      <c r="D26" s="99">
        <v>0</v>
      </c>
      <c r="E26" s="100"/>
    </row>
    <row r="27">
      <c r="B27" s="89" t="s">
        <v>124</v>
      </c>
      <c r="C27" s="90" t="s">
        <v>125</v>
      </c>
      <c r="D27" s="104">
        <f>SUM(D29+D30)</f>
        <v>7.3811001999999997</v>
      </c>
      <c r="E27" s="92"/>
    </row>
    <row r="28">
      <c r="B28" s="93" t="s">
        <v>126</v>
      </c>
      <c r="C28" s="94" t="s">
        <v>127</v>
      </c>
      <c r="D28" s="95">
        <v>0</v>
      </c>
      <c r="E28" s="96"/>
    </row>
    <row r="29">
      <c r="B29" s="93" t="s">
        <v>128</v>
      </c>
      <c r="C29" s="94" t="s">
        <v>129</v>
      </c>
      <c r="D29" s="95">
        <v>7.3811001999999997</v>
      </c>
      <c r="E29" s="96"/>
    </row>
    <row r="30" thickBot="1">
      <c r="B30" s="93" t="s">
        <v>130</v>
      </c>
      <c r="C30" s="98" t="s">
        <v>101</v>
      </c>
      <c r="D30" s="99">
        <v>0</v>
      </c>
      <c r="E30" s="100"/>
    </row>
    <row r="31">
      <c r="B31" s="89" t="s">
        <v>53</v>
      </c>
      <c r="C31" s="105" t="s">
        <v>131</v>
      </c>
      <c r="D31" s="91">
        <f>D32+D36</f>
        <v>188.86017700000002</v>
      </c>
      <c r="E31" s="92"/>
    </row>
    <row r="32">
      <c r="B32" s="101" t="s">
        <v>55</v>
      </c>
      <c r="C32" s="102" t="s">
        <v>132</v>
      </c>
      <c r="D32" s="103">
        <f>SUM(D33:D35)</f>
        <v>81.626040000000003</v>
      </c>
      <c r="E32" s="96"/>
    </row>
    <row r="33">
      <c r="B33" s="93" t="s">
        <v>133</v>
      </c>
      <c r="C33" s="94" t="s">
        <v>134</v>
      </c>
      <c r="D33" s="95">
        <v>81.626040000000003</v>
      </c>
      <c r="E33" s="96"/>
    </row>
    <row r="34">
      <c r="B34" s="93" t="s">
        <v>135</v>
      </c>
      <c r="C34" s="94" t="s">
        <v>136</v>
      </c>
      <c r="D34" s="95">
        <v>0</v>
      </c>
      <c r="E34" s="96"/>
    </row>
    <row r="35">
      <c r="B35" s="93" t="s">
        <v>137</v>
      </c>
      <c r="C35" s="94" t="s">
        <v>101</v>
      </c>
      <c r="D35" s="95">
        <v>0</v>
      </c>
      <c r="E35" s="96"/>
    </row>
    <row r="36">
      <c r="B36" s="101" t="s">
        <v>138</v>
      </c>
      <c r="C36" s="102" t="s">
        <v>139</v>
      </c>
      <c r="D36" s="103">
        <f>SUM(D37:D38)</f>
        <v>107.234137</v>
      </c>
      <c r="E36" s="96"/>
    </row>
    <row r="37">
      <c r="B37" s="93" t="s">
        <v>140</v>
      </c>
      <c r="C37" s="94" t="s">
        <v>141</v>
      </c>
      <c r="D37" s="106">
        <v>99.484637000000006</v>
      </c>
      <c r="E37" s="96"/>
    </row>
    <row r="38" thickBot="1">
      <c r="B38" s="97" t="s">
        <v>142</v>
      </c>
      <c r="C38" s="98" t="s">
        <v>101</v>
      </c>
      <c r="D38" s="99">
        <v>7.7495000000000003</v>
      </c>
      <c r="E38" s="100"/>
    </row>
    <row r="39" thickBot="1">
      <c r="B39" s="107" t="s">
        <v>143</v>
      </c>
      <c r="C39" s="108" t="s">
        <v>144</v>
      </c>
      <c r="D39" s="109">
        <f>D40+D47</f>
        <v>1278.3727785802548</v>
      </c>
      <c r="E39" s="110" t="s">
        <v>145</v>
      </c>
      <c r="F39" s="111"/>
      <c r="I39" s="88"/>
    </row>
    <row r="40">
      <c r="B40" s="89" t="s">
        <v>59</v>
      </c>
      <c r="C40" s="105" t="s">
        <v>146</v>
      </c>
      <c r="D40" s="112">
        <f>D41+D42+D46</f>
        <v>1162.5802194116616</v>
      </c>
      <c r="E40" s="92" t="s">
        <v>145</v>
      </c>
      <c r="F40" s="111"/>
      <c r="I40" s="88"/>
    </row>
    <row r="41">
      <c r="B41" s="93" t="s">
        <v>147</v>
      </c>
      <c r="C41" s="113" t="s">
        <v>148</v>
      </c>
      <c r="D41" s="114">
        <f>VAS073_F_Visospaskirsto13IsViso</f>
        <v>415.29188807096301</v>
      </c>
      <c r="E41" s="96" t="s">
        <v>145</v>
      </c>
    </row>
    <row r="42">
      <c r="B42" s="93" t="s">
        <v>149</v>
      </c>
      <c r="C42" s="113" t="s">
        <v>150</v>
      </c>
      <c r="D42" s="114">
        <f>VAS073_F_Visospaskirsto14IsViso</f>
        <v>703.90564959454787</v>
      </c>
      <c r="E42" s="96" t="s">
        <v>145</v>
      </c>
    </row>
    <row r="43" s="1" customFormat="1">
      <c r="B43" s="115" t="s">
        <v>151</v>
      </c>
      <c r="C43" s="116" t="s">
        <v>152</v>
      </c>
      <c r="D43" s="117">
        <f>VAS073_F_Visospaskirsto141NuotekuSurinkimas</f>
        <v>260.70661595603633</v>
      </c>
      <c r="E43" s="118" t="s">
        <v>145</v>
      </c>
      <c r="G43" s="119"/>
      <c r="H43" s="119"/>
    </row>
    <row r="44" s="1" customFormat="1">
      <c r="B44" s="115" t="s">
        <v>153</v>
      </c>
      <c r="C44" s="116" t="s">
        <v>154</v>
      </c>
      <c r="D44" s="117">
        <f>VAS073_F_Visospaskirsto142NuotekuValymas</f>
        <v>313.72563543323281</v>
      </c>
      <c r="E44" s="118" t="s">
        <v>145</v>
      </c>
      <c r="G44" s="119"/>
      <c r="H44" s="119"/>
    </row>
    <row r="45" s="1" customFormat="1">
      <c r="B45" s="115" t="s">
        <v>155</v>
      </c>
      <c r="C45" s="116" t="s">
        <v>156</v>
      </c>
      <c r="D45" s="117">
        <f>VAS073_F_Visospaskirsto143NuotekuDumblo</f>
        <v>129.4733982052787</v>
      </c>
      <c r="E45" s="118" t="s">
        <v>145</v>
      </c>
      <c r="G45" s="119"/>
      <c r="H45" s="119"/>
    </row>
    <row r="46" thickBot="1">
      <c r="B46" s="97" t="s">
        <v>157</v>
      </c>
      <c r="C46" s="113" t="s">
        <v>158</v>
      </c>
      <c r="D46" s="114">
        <f>VAS073_F_Visospaskirsto15PavirsiniuNuoteku</f>
        <v>43.382681746150539</v>
      </c>
      <c r="E46" s="96" t="s">
        <v>145</v>
      </c>
    </row>
    <row r="47">
      <c r="B47" s="89" t="s">
        <v>63</v>
      </c>
      <c r="C47" s="105" t="s">
        <v>159</v>
      </c>
      <c r="D47" s="112">
        <f>SUM(D48:D50)</f>
        <v>115.79255916859333</v>
      </c>
      <c r="E47" s="92" t="s">
        <v>145</v>
      </c>
      <c r="I47" s="88"/>
    </row>
    <row r="48">
      <c r="B48" s="93" t="s">
        <v>65</v>
      </c>
      <c r="C48" s="113" t="s">
        <v>160</v>
      </c>
      <c r="D48" s="114">
        <f>VAS073_F_Visospaskirsto1Apskaitosveikla1</f>
        <v>59.364429535690554</v>
      </c>
      <c r="E48" s="96" t="s">
        <v>145</v>
      </c>
      <c r="I48" s="88"/>
    </row>
    <row r="49">
      <c r="B49" s="93" t="s">
        <v>69</v>
      </c>
      <c r="C49" s="113" t="s">
        <v>161</v>
      </c>
      <c r="D49" s="114">
        <f>VAS073_F_Visospaskirsto1Kitareguliuoja1</f>
        <v>0</v>
      </c>
      <c r="E49" s="96" t="s">
        <v>145</v>
      </c>
      <c r="G49" s="120"/>
      <c r="H49" s="120"/>
    </row>
    <row r="50" thickBot="1">
      <c r="B50" s="97" t="s">
        <v>71</v>
      </c>
      <c r="C50" s="121" t="s">
        <v>162</v>
      </c>
      <c r="D50" s="122">
        <f>VAS073_F_Visospaskirsto17KitosVeiklos</f>
        <v>56.428129632902767</v>
      </c>
      <c r="E50" s="100" t="s">
        <v>145</v>
      </c>
    </row>
    <row r="51">
      <c r="B51" s="89" t="s">
        <v>163</v>
      </c>
      <c r="C51" s="123" t="s">
        <v>164</v>
      </c>
      <c r="D51" s="112">
        <f>SUM(D52:D71)</f>
        <v>91.9164914197451</v>
      </c>
      <c r="E51" s="92"/>
      <c r="I51" s="88"/>
    </row>
    <row r="52">
      <c r="B52" s="124" t="s">
        <v>165</v>
      </c>
      <c r="C52" s="125" t="s">
        <v>166</v>
      </c>
      <c r="D52" s="126">
        <v>0.20179</v>
      </c>
      <c r="E52" s="127"/>
    </row>
    <row r="53">
      <c r="B53" s="128" t="s">
        <v>167</v>
      </c>
      <c r="C53" s="125" t="s">
        <v>168</v>
      </c>
      <c r="D53" s="126">
        <v>0</v>
      </c>
      <c r="E53" s="127"/>
      <c r="G53" s="120"/>
      <c r="H53" s="120"/>
    </row>
    <row r="54">
      <c r="B54" s="128" t="s">
        <v>169</v>
      </c>
      <c r="C54" s="125" t="s">
        <v>170</v>
      </c>
      <c r="D54" s="126">
        <v>0</v>
      </c>
      <c r="E54" s="127"/>
    </row>
    <row r="55" ht="30.75" customHeight="1">
      <c r="B55" s="128" t="s">
        <v>171</v>
      </c>
      <c r="C55" s="125" t="s">
        <v>172</v>
      </c>
      <c r="D55" s="126">
        <v>1.4936400000000001</v>
      </c>
      <c r="E55" s="127"/>
    </row>
    <row r="56">
      <c r="B56" s="128" t="s">
        <v>173</v>
      </c>
      <c r="C56" s="125" t="s">
        <v>174</v>
      </c>
      <c r="D56" s="126">
        <v>9.4607600000000005</v>
      </c>
      <c r="E56" s="127"/>
    </row>
    <row r="57">
      <c r="B57" s="128" t="s">
        <v>175</v>
      </c>
      <c r="C57" s="125" t="s">
        <v>176</v>
      </c>
      <c r="D57" s="126">
        <v>0</v>
      </c>
      <c r="E57" s="127"/>
    </row>
    <row r="58">
      <c r="B58" s="128" t="s">
        <v>177</v>
      </c>
      <c r="C58" s="125" t="s">
        <v>178</v>
      </c>
      <c r="D58" s="126">
        <v>0</v>
      </c>
      <c r="E58" s="127"/>
    </row>
    <row r="59">
      <c r="B59" s="128" t="s">
        <v>179</v>
      </c>
      <c r="C59" s="125" t="s">
        <v>180</v>
      </c>
      <c r="D59" s="126">
        <v>0.033930000000000002</v>
      </c>
      <c r="E59" s="129"/>
    </row>
    <row r="60">
      <c r="B60" s="128" t="s">
        <v>181</v>
      </c>
      <c r="C60" s="125" t="s">
        <v>182</v>
      </c>
      <c r="D60" s="126">
        <v>0</v>
      </c>
      <c r="E60" s="127"/>
    </row>
    <row r="61" ht="44.25" customHeight="1">
      <c r="B61" s="128" t="s">
        <v>183</v>
      </c>
      <c r="C61" s="125" t="s">
        <v>184</v>
      </c>
      <c r="D61" s="126">
        <v>0</v>
      </c>
      <c r="E61" s="127"/>
      <c r="F61" s="130"/>
      <c r="G61" s="131"/>
      <c r="H61" s="120"/>
    </row>
    <row r="62">
      <c r="B62" s="128" t="s">
        <v>185</v>
      </c>
      <c r="C62" s="125" t="s">
        <v>186</v>
      </c>
      <c r="D62" s="126">
        <v>0</v>
      </c>
      <c r="E62" s="127"/>
    </row>
    <row r="63">
      <c r="B63" s="128" t="s">
        <v>187</v>
      </c>
      <c r="C63" s="125" t="s">
        <v>188</v>
      </c>
      <c r="D63" s="126">
        <v>0</v>
      </c>
      <c r="E63" s="127"/>
    </row>
    <row r="64">
      <c r="B64" s="128" t="s">
        <v>189</v>
      </c>
      <c r="C64" s="125" t="s">
        <v>190</v>
      </c>
      <c r="D64" s="126">
        <v>0</v>
      </c>
      <c r="E64" s="127"/>
    </row>
    <row r="65">
      <c r="B65" s="128" t="s">
        <v>191</v>
      </c>
      <c r="C65" s="125" t="s">
        <v>192</v>
      </c>
      <c r="D65" s="126">
        <v>5.8876100100000004</v>
      </c>
      <c r="E65" s="127"/>
    </row>
    <row r="66">
      <c r="B66" s="132" t="s">
        <v>193</v>
      </c>
      <c r="C66" s="125" t="s">
        <v>194</v>
      </c>
      <c r="D66" s="126">
        <v>0</v>
      </c>
      <c r="E66" s="133"/>
    </row>
    <row r="67">
      <c r="B67" s="132" t="s">
        <v>195</v>
      </c>
      <c r="C67" s="125" t="s">
        <v>196</v>
      </c>
      <c r="D67" s="126">
        <v>59.558909999999997</v>
      </c>
      <c r="E67" s="133"/>
    </row>
    <row r="68">
      <c r="B68" s="132" t="s">
        <v>197</v>
      </c>
      <c r="C68" s="125" t="s">
        <v>198</v>
      </c>
      <c r="D68" s="126">
        <v>0</v>
      </c>
      <c r="E68" s="133"/>
    </row>
    <row r="69">
      <c r="B69" s="132" t="s">
        <v>199</v>
      </c>
      <c r="C69" s="125" t="s">
        <v>200</v>
      </c>
      <c r="D69" s="126">
        <v>0</v>
      </c>
      <c r="E69" s="133"/>
    </row>
    <row r="70">
      <c r="B70" s="132" t="s">
        <v>201</v>
      </c>
      <c r="C70" s="125" t="s">
        <v>202</v>
      </c>
      <c r="D70" s="126">
        <v>0</v>
      </c>
      <c r="E70" s="133"/>
    </row>
    <row r="71" thickBot="1">
      <c r="B71" s="134" t="s">
        <v>203</v>
      </c>
      <c r="C71" s="135" t="s">
        <v>204</v>
      </c>
      <c r="D71" s="126">
        <v>15.279851409745101</v>
      </c>
      <c r="E71" s="136"/>
    </row>
    <row r="72" thickBot="1">
      <c r="B72" s="107" t="s">
        <v>205</v>
      </c>
      <c r="C72" s="137" t="s">
        <v>206</v>
      </c>
      <c r="D72" s="138">
        <v>-133.23043279999999</v>
      </c>
      <c r="E72" s="110"/>
      <c r="I72" s="88"/>
    </row>
    <row r="73">
      <c r="B73" s="139" t="s">
        <v>79</v>
      </c>
      <c r="C73" s="140" t="s">
        <v>207</v>
      </c>
      <c r="D73" s="141">
        <f>D11-D40</f>
        <v>-114.38155921166162</v>
      </c>
      <c r="E73" s="142"/>
      <c r="I73" s="88"/>
    </row>
    <row r="74">
      <c r="B74" s="93" t="s">
        <v>208</v>
      </c>
      <c r="C74" s="113" t="s">
        <v>209</v>
      </c>
      <c r="D74" s="114">
        <f>D12-D41</f>
        <v>-48.455168070962998</v>
      </c>
      <c r="E74" s="96"/>
    </row>
    <row r="75">
      <c r="B75" s="93" t="s">
        <v>210</v>
      </c>
      <c r="C75" s="113" t="s">
        <v>211</v>
      </c>
      <c r="D75" s="114">
        <f>D15-D42</f>
        <v>-29.92480959454781</v>
      </c>
      <c r="E75" s="96"/>
    </row>
    <row r="76">
      <c r="B76" s="93" t="s">
        <v>212</v>
      </c>
      <c r="C76" s="113" t="s">
        <v>213</v>
      </c>
      <c r="D76" s="114">
        <f>D16-D43</f>
        <v>-11.668835956036332</v>
      </c>
      <c r="E76" s="96"/>
    </row>
    <row r="77">
      <c r="B77" s="93" t="s">
        <v>214</v>
      </c>
      <c r="C77" s="113" t="s">
        <v>215</v>
      </c>
      <c r="D77" s="114">
        <f>D19-D44</f>
        <v>32.671814566767182</v>
      </c>
      <c r="E77" s="96"/>
    </row>
    <row r="78">
      <c r="B78" s="93" t="s">
        <v>216</v>
      </c>
      <c r="C78" s="113" t="s">
        <v>217</v>
      </c>
      <c r="D78" s="114">
        <f>D23-D45</f>
        <v>-50.927788205278702</v>
      </c>
      <c r="E78" s="96"/>
    </row>
    <row r="79" thickBot="1">
      <c r="B79" s="97" t="s">
        <v>218</v>
      </c>
      <c r="C79" s="113" t="s">
        <v>219</v>
      </c>
      <c r="D79" s="114">
        <f>D27-D46</f>
        <v>-36.00158154615054</v>
      </c>
      <c r="E79" s="96"/>
    </row>
    <row r="80">
      <c r="B80" s="89" t="s">
        <v>81</v>
      </c>
      <c r="C80" s="105" t="s">
        <v>220</v>
      </c>
      <c r="D80" s="112">
        <f>D31-D47</f>
        <v>73.067617831406693</v>
      </c>
      <c r="E80" s="92"/>
      <c r="I80" s="88"/>
    </row>
    <row r="81">
      <c r="B81" s="93" t="s">
        <v>83</v>
      </c>
      <c r="C81" s="113" t="s">
        <v>221</v>
      </c>
      <c r="D81" s="114">
        <f>D33-D48</f>
        <v>22.261610464309449</v>
      </c>
      <c r="E81" s="96"/>
      <c r="I81" s="88"/>
    </row>
    <row r="82">
      <c r="B82" s="93" t="s">
        <v>85</v>
      </c>
      <c r="C82" s="113" t="s">
        <v>222</v>
      </c>
      <c r="D82" s="114">
        <f>D34+D35-D49</f>
        <v>0</v>
      </c>
      <c r="E82" s="96"/>
    </row>
    <row r="83">
      <c r="B83" s="97" t="s">
        <v>223</v>
      </c>
      <c r="C83" s="121" t="s">
        <v>224</v>
      </c>
      <c r="D83" s="122">
        <f>IFERROR(D36-D50,"-")</f>
        <v>50.806007367097237</v>
      </c>
      <c r="E83" s="100"/>
    </row>
    <row r="84" thickBot="1">
      <c r="B84" s="143" t="s">
        <v>87</v>
      </c>
      <c r="C84" s="144" t="s">
        <v>225</v>
      </c>
      <c r="D84" s="145"/>
      <c r="E84" s="100"/>
    </row>
    <row r="85" thickBot="1">
      <c r="B85" s="107" t="s">
        <v>226</v>
      </c>
      <c r="C85" s="108" t="s">
        <v>227</v>
      </c>
      <c r="D85" s="138"/>
      <c r="E85" s="110"/>
      <c r="I85" s="88"/>
    </row>
    <row r="86" thickBot="1">
      <c r="B86" s="107" t="s">
        <v>228</v>
      </c>
      <c r="C86" s="108" t="s">
        <v>229</v>
      </c>
      <c r="D86" s="109">
        <f>IFERROR(D72+D84-D85,"0")</f>
        <v>-133.23043279999999</v>
      </c>
      <c r="E86" s="110"/>
      <c r="I86" s="88"/>
    </row>
    <row r="87">
      <c r="B87" s="139" t="s">
        <v>230</v>
      </c>
      <c r="C87" s="140" t="s">
        <v>231</v>
      </c>
      <c r="D87" s="141">
        <f>IFERROR((D73/D11)*100,"0")</f>
        <v>-10.912202386314558</v>
      </c>
      <c r="E87" s="142"/>
    </row>
    <row r="88">
      <c r="B88" s="93" t="s">
        <v>232</v>
      </c>
      <c r="C88" s="113" t="s">
        <v>233</v>
      </c>
      <c r="D88" s="114">
        <f>IFERROR((D74/D12)*100,"0")</f>
        <v>-13.208919780703249</v>
      </c>
      <c r="E88" s="96"/>
    </row>
    <row r="89">
      <c r="B89" s="93" t="s">
        <v>234</v>
      </c>
      <c r="C89" s="113" t="s">
        <v>235</v>
      </c>
      <c r="D89" s="114">
        <f>IFERROR((D75/D15)*100,"0")</f>
        <v>-4.4400089466264063</v>
      </c>
      <c r="E89" s="96"/>
    </row>
    <row r="90">
      <c r="B90" s="93" t="s">
        <v>236</v>
      </c>
      <c r="C90" s="113" t="s">
        <v>237</v>
      </c>
      <c r="D90" s="114">
        <f>IFERROR((D76/D16)*100,"0")</f>
        <v>-4.6855685735860364</v>
      </c>
      <c r="E90" s="96"/>
    </row>
    <row r="91">
      <c r="B91" s="93" t="s">
        <v>238</v>
      </c>
      <c r="C91" s="113" t="s">
        <v>239</v>
      </c>
      <c r="D91" s="114">
        <f>IFERROR((D77/D19)*100,"0")</f>
        <v>9.4318865704026358</v>
      </c>
      <c r="E91" s="96"/>
    </row>
    <row r="92">
      <c r="B92" s="93" t="s">
        <v>240</v>
      </c>
      <c r="C92" s="113" t="s">
        <v>241</v>
      </c>
      <c r="D92" s="114">
        <f>IFERROR((D78/D23)*100,"0")</f>
        <v>-64.83849091665175</v>
      </c>
      <c r="E92" s="96"/>
    </row>
    <row r="93" thickBot="1">
      <c r="B93" s="146" t="s">
        <v>242</v>
      </c>
      <c r="C93" s="147" t="s">
        <v>243</v>
      </c>
      <c r="D93" s="148">
        <f>IFERROR((D79/D27)*100,"0")</f>
        <v>-487.75359459488897</v>
      </c>
      <c r="E93" s="149"/>
    </row>
    <row r="95">
      <c r="C95" s="119" t="s">
        <v>244</v>
      </c>
    </row>
    <row r="96">
      <c r="C96" s="119" t="s">
        <v>245</v>
      </c>
    </row>
  </sheetData>
  <sheetProtection sheet="1" objects="1" scenarios="1" password="F757"/>
  <mergeCells count="5">
    <mergeCell ref="B8:E8"/>
    <mergeCell ref="A1:L1"/>
    <mergeCell ref="A2:L2"/>
    <mergeCell ref="A3:L3"/>
    <mergeCell ref="A5:L5"/>
  </mergeCells>
  <pageSetup orientation="portrait" scale="32"/>
</worksheet>
</file>

<file path=xl/worksheets/sheet4.xml><?xml version="1.0" encoding="utf-8"?>
<worksheet xmlns:r="http://schemas.openxmlformats.org/officeDocument/2006/relationships" xmlns="http://schemas.openxmlformats.org/spreadsheetml/2006/main">
  <sheetPr>
    <pageSetUpPr fitToPage="1"/>
  </sheetPr>
  <sheetViews>
    <sheetView zoomScale="85" zoomScaleNormal="85" workbookViewId="0">
      <selection activeCell="A1" sqref="A1:R1"/>
    </sheetView>
  </sheetViews>
  <sheetFormatPr defaultColWidth="9.14" defaultRowHeight="15"/>
  <cols>
    <col min="1" max="1" width="9.14" style="5"/>
    <col min="2" max="2" width="10.71" style="5" customWidth="1"/>
    <col min="3" max="3" width="71.14" style="5" customWidth="1"/>
    <col min="4" max="4" width="13.57" style="5" customWidth="1"/>
    <col min="5" max="5" width="13.43" style="5" customWidth="1"/>
    <col min="6" max="6" width="16.86" style="5" customWidth="1"/>
    <col min="7" max="7" width="16.14" style="5" customWidth="1"/>
    <col min="8" max="8" width="15.71" style="5" customWidth="1"/>
    <col min="9" max="9" width="14" style="5" customWidth="1"/>
    <col min="10" max="11" width="14.57" style="5" customWidth="1"/>
    <col min="12" max="12" width="16.57" style="5" customWidth="1"/>
    <col min="13" max="13" width="15" style="5" customWidth="1"/>
    <col min="14" max="16" width="17.86" style="5" customWidth="1"/>
    <col min="17" max="17" width="23.29" style="5" customWidth="1"/>
    <col min="18" max="18" width="12.43" style="150" customWidth="1"/>
    <col min="19" max="19" width="5.43" style="150" customWidth="1"/>
    <col min="20" max="20" width="9.14" style="5"/>
    <col min="21" max="21" width="12.71" style="5" bestFit="1" customWidth="1"/>
    <col min="22" max="16384" width="9.14" style="5"/>
  </cols>
  <sheetData>
    <row r="1">
      <c r="A1" s="6" t="s">
        <v>0</v>
      </c>
      <c r="B1" s="7"/>
      <c r="C1" s="7"/>
      <c r="D1" s="7"/>
      <c r="E1" s="7"/>
      <c r="F1" s="7"/>
      <c r="G1" s="7"/>
      <c r="H1" s="7"/>
      <c r="I1" s="7"/>
      <c r="J1" s="7"/>
      <c r="K1" s="7"/>
      <c r="L1" s="7"/>
      <c r="M1" s="7"/>
      <c r="N1" s="7"/>
      <c r="O1" s="7"/>
      <c r="P1" s="7"/>
      <c r="Q1" s="7"/>
      <c r="R1" s="8"/>
    </row>
    <row r="2">
      <c r="A2" s="6" t="s">
        <v>1</v>
      </c>
      <c r="B2" s="7"/>
      <c r="C2" s="7"/>
      <c r="D2" s="7"/>
      <c r="E2" s="7"/>
      <c r="F2" s="7"/>
      <c r="G2" s="7"/>
      <c r="H2" s="7"/>
      <c r="I2" s="7"/>
      <c r="J2" s="7"/>
      <c r="K2" s="7"/>
      <c r="L2" s="7"/>
      <c r="M2" s="7"/>
      <c r="N2" s="7"/>
      <c r="O2" s="7"/>
      <c r="P2" s="7"/>
      <c r="Q2" s="7"/>
      <c r="R2" s="8"/>
    </row>
    <row r="3">
      <c r="A3" s="9"/>
      <c r="B3" s="10"/>
      <c r="C3" s="10"/>
      <c r="D3" s="10"/>
      <c r="E3" s="10"/>
      <c r="F3" s="10"/>
      <c r="G3" s="10"/>
      <c r="H3" s="10"/>
      <c r="I3" s="10"/>
      <c r="J3" s="10"/>
      <c r="K3" s="10"/>
      <c r="L3" s="10"/>
      <c r="M3" s="10"/>
      <c r="N3" s="10"/>
      <c r="O3" s="10"/>
      <c r="P3" s="10"/>
      <c r="Q3" s="10"/>
      <c r="R3" s="11"/>
    </row>
    <row r="4">
      <c r="A4" s="12"/>
      <c r="B4" s="12"/>
      <c r="C4" s="12"/>
      <c r="D4" s="12"/>
      <c r="E4" s="12"/>
      <c r="F4" s="12"/>
      <c r="G4" s="12"/>
      <c r="H4" s="12"/>
      <c r="I4" s="12"/>
      <c r="J4" s="12"/>
      <c r="K4" s="12"/>
      <c r="L4" s="12"/>
      <c r="M4" s="12"/>
      <c r="N4" s="12"/>
      <c r="O4" s="12"/>
      <c r="P4" s="12"/>
      <c r="Q4" s="12"/>
      <c r="R4" s="151"/>
    </row>
    <row r="5">
      <c r="A5" s="13" t="s">
        <v>246</v>
      </c>
      <c r="B5" s="14"/>
      <c r="C5" s="14"/>
      <c r="D5" s="14"/>
      <c r="E5" s="14"/>
      <c r="F5" s="14"/>
      <c r="G5" s="14"/>
      <c r="H5" s="14"/>
      <c r="I5" s="14"/>
      <c r="J5" s="14"/>
      <c r="K5" s="14"/>
      <c r="L5" s="14"/>
      <c r="M5" s="14"/>
      <c r="N5" s="14"/>
      <c r="O5" s="14"/>
      <c r="P5" s="14"/>
      <c r="Q5" s="14"/>
      <c r="R5" s="15"/>
    </row>
    <row r="6">
      <c r="A6" s="12"/>
      <c r="B6" s="12"/>
      <c r="C6" s="12"/>
      <c r="D6" s="12"/>
      <c r="E6" s="12"/>
      <c r="F6" s="12"/>
      <c r="G6" s="12"/>
      <c r="H6" s="12"/>
      <c r="I6" s="12"/>
      <c r="J6" s="12"/>
      <c r="K6" s="12"/>
      <c r="L6" s="12"/>
      <c r="M6" s="12"/>
      <c r="N6" s="12"/>
      <c r="O6" s="12"/>
      <c r="P6" s="12"/>
      <c r="Q6" s="12"/>
      <c r="R6" s="151"/>
    </row>
    <row r="8" thickBot="1">
      <c r="B8" s="16" t="s">
        <v>247</v>
      </c>
      <c r="C8" s="16"/>
      <c r="D8" s="16"/>
      <c r="E8" s="16"/>
      <c r="F8" s="16"/>
      <c r="G8" s="16"/>
      <c r="H8" s="16"/>
      <c r="I8" s="16"/>
      <c r="J8" s="16"/>
      <c r="K8" s="16"/>
      <c r="L8" s="16"/>
      <c r="M8" s="16"/>
      <c r="N8" s="16"/>
      <c r="O8" s="16"/>
      <c r="P8" s="16"/>
      <c r="Q8" s="16"/>
    </row>
    <row r="9" thickBot="1" ht="124.5" customHeight="1">
      <c r="B9" s="152" t="s">
        <v>4</v>
      </c>
      <c r="C9" s="153" t="s">
        <v>248</v>
      </c>
      <c r="D9" s="153" t="s">
        <v>249</v>
      </c>
      <c r="E9" s="154" t="s">
        <v>250</v>
      </c>
      <c r="F9" s="155" t="s">
        <v>251</v>
      </c>
      <c r="G9" s="156" t="s">
        <v>252</v>
      </c>
      <c r="H9" s="157" t="s">
        <v>253</v>
      </c>
      <c r="I9" s="158" t="s">
        <v>254</v>
      </c>
      <c r="J9" s="155" t="s">
        <v>255</v>
      </c>
      <c r="K9" s="156" t="s">
        <v>256</v>
      </c>
      <c r="L9" s="159" t="s">
        <v>257</v>
      </c>
      <c r="M9" s="154" t="s">
        <v>258</v>
      </c>
      <c r="N9" s="158" t="s">
        <v>259</v>
      </c>
      <c r="O9" s="160" t="s">
        <v>260</v>
      </c>
      <c r="P9" s="161" t="s">
        <v>261</v>
      </c>
      <c r="Q9" s="162" t="s">
        <v>262</v>
      </c>
    </row>
    <row r="10" thickTop="1" thickBot="1" ht="28.5" customHeight="1">
      <c r="B10" s="163" t="s">
        <v>51</v>
      </c>
      <c r="C10" s="164" t="s">
        <v>263</v>
      </c>
      <c r="D10" s="165"/>
      <c r="E10" s="166"/>
      <c r="F10" s="167"/>
      <c r="G10" s="168"/>
      <c r="H10" s="169"/>
      <c r="I10" s="166"/>
      <c r="J10" s="167"/>
      <c r="K10" s="168"/>
      <c r="L10" s="168"/>
      <c r="M10" s="166"/>
      <c r="N10" s="170"/>
      <c r="O10" s="171"/>
      <c r="P10" s="169"/>
      <c r="Q10" s="166"/>
    </row>
    <row r="11" thickTop="1" thickBot="1">
      <c r="B11" s="172" t="s">
        <v>96</v>
      </c>
      <c r="C11" s="173" t="s">
        <v>264</v>
      </c>
      <c r="D11" s="174">
        <f t="shared" ref="D11:Q12" si="0">D30</f>
        <v>0</v>
      </c>
      <c r="E11" s="175">
        <f t="shared" si="0"/>
        <v>0</v>
      </c>
      <c r="F11" s="176">
        <f t="shared" si="0"/>
        <v>0</v>
      </c>
      <c r="G11" s="177">
        <f t="shared" si="0"/>
        <v>0</v>
      </c>
      <c r="H11" s="178">
        <f t="shared" si="0"/>
        <v>0</v>
      </c>
      <c r="I11" s="175">
        <f t="shared" si="0"/>
        <v>0</v>
      </c>
      <c r="J11" s="176">
        <f t="shared" si="0"/>
        <v>0</v>
      </c>
      <c r="K11" s="177">
        <f t="shared" si="0"/>
        <v>0</v>
      </c>
      <c r="L11" s="177">
        <f t="shared" si="0"/>
        <v>0</v>
      </c>
      <c r="M11" s="175">
        <f t="shared" si="0"/>
        <v>0</v>
      </c>
      <c r="N11" s="179">
        <f t="shared" si="0"/>
        <v>0</v>
      </c>
      <c r="O11" s="177">
        <f t="shared" si="0"/>
        <v>0</v>
      </c>
      <c r="P11" s="177">
        <f t="shared" si="0"/>
        <v>0</v>
      </c>
      <c r="Q11" s="175">
        <f t="shared" si="0"/>
        <v>0</v>
      </c>
    </row>
    <row r="12" thickBot="1">
      <c r="B12" s="180" t="s">
        <v>102</v>
      </c>
      <c r="C12" s="181" t="s">
        <v>265</v>
      </c>
      <c r="D12" s="182">
        <f t="shared" si="0"/>
        <v>0</v>
      </c>
      <c r="E12" s="183">
        <f t="shared" si="0"/>
        <v>0</v>
      </c>
      <c r="F12" s="184">
        <f t="shared" si="0"/>
        <v>0</v>
      </c>
      <c r="G12" s="185">
        <f t="shared" si="0"/>
        <v>0</v>
      </c>
      <c r="H12" s="186">
        <f t="shared" si="0"/>
        <v>0</v>
      </c>
      <c r="I12" s="183">
        <f t="shared" si="0"/>
        <v>0</v>
      </c>
      <c r="J12" s="184">
        <f t="shared" si="0"/>
        <v>0</v>
      </c>
      <c r="K12" s="185">
        <f t="shared" si="0"/>
        <v>0</v>
      </c>
      <c r="L12" s="185">
        <f t="shared" si="0"/>
        <v>0</v>
      </c>
      <c r="M12" s="183">
        <f t="shared" si="0"/>
        <v>0</v>
      </c>
      <c r="N12" s="187">
        <f t="shared" si="0"/>
        <v>0</v>
      </c>
      <c r="O12" s="188">
        <f>O31</f>
        <v>0</v>
      </c>
      <c r="P12" s="186">
        <f t="shared" si="0"/>
        <v>0</v>
      </c>
      <c r="Q12" s="183">
        <f t="shared" si="0"/>
        <v>0</v>
      </c>
    </row>
    <row r="13">
      <c r="B13" s="180" t="s">
        <v>124</v>
      </c>
      <c r="C13" s="181" t="s">
        <v>266</v>
      </c>
      <c r="D13" s="182">
        <f t="shared" ref="D13:Q14" si="1">D34+D91</f>
        <v>142.43690000000004</v>
      </c>
      <c r="E13" s="183">
        <f t="shared" si="1"/>
        <v>37.206900000000005</v>
      </c>
      <c r="F13" s="184">
        <f t="shared" si="1"/>
        <v>31.546900000000001</v>
      </c>
      <c r="G13" s="185">
        <f t="shared" si="1"/>
        <v>4.0199999999999996</v>
      </c>
      <c r="H13" s="186">
        <f t="shared" si="1"/>
        <v>1.6399999999999999</v>
      </c>
      <c r="I13" s="183">
        <f t="shared" si="1"/>
        <v>104.05000000000001</v>
      </c>
      <c r="J13" s="184">
        <f t="shared" si="1"/>
        <v>19.82</v>
      </c>
      <c r="K13" s="185">
        <f t="shared" si="1"/>
        <v>79.450000000000003</v>
      </c>
      <c r="L13" s="185">
        <f t="shared" si="1"/>
        <v>4.7799999999999994</v>
      </c>
      <c r="M13" s="183">
        <f t="shared" si="1"/>
        <v>0</v>
      </c>
      <c r="N13" s="187">
        <f t="shared" si="1"/>
        <v>0</v>
      </c>
      <c r="O13" s="188">
        <f t="shared" si="1"/>
        <v>0</v>
      </c>
      <c r="P13" s="186">
        <f t="shared" si="1"/>
        <v>0</v>
      </c>
      <c r="Q13" s="183">
        <f t="shared" si="1"/>
        <v>1.1799999999999999</v>
      </c>
    </row>
    <row r="14" thickBot="1" s="2" customFormat="1" ht="35.25" customHeight="1">
      <c r="B14" s="189" t="s">
        <v>126</v>
      </c>
      <c r="C14" s="190" t="s">
        <v>267</v>
      </c>
      <c r="D14" s="191">
        <f t="shared" si="1"/>
        <v>141.60000000000002</v>
      </c>
      <c r="E14" s="192">
        <f t="shared" si="1"/>
        <v>36.670000000000002</v>
      </c>
      <c r="F14" s="193">
        <f t="shared" si="1"/>
        <v>31.359999999999999</v>
      </c>
      <c r="G14" s="194">
        <f t="shared" si="1"/>
        <v>3.6699999999999999</v>
      </c>
      <c r="H14" s="195">
        <f t="shared" si="1"/>
        <v>1.6399999999999999</v>
      </c>
      <c r="I14" s="192">
        <f t="shared" si="1"/>
        <v>103.75</v>
      </c>
      <c r="J14" s="193">
        <f t="shared" si="1"/>
        <v>19.82</v>
      </c>
      <c r="K14" s="194">
        <f t="shared" si="1"/>
        <v>79.329999999999998</v>
      </c>
      <c r="L14" s="194">
        <f t="shared" si="1"/>
        <v>4.5999999999999996</v>
      </c>
      <c r="M14" s="192">
        <f t="shared" si="1"/>
        <v>0</v>
      </c>
      <c r="N14" s="196">
        <f t="shared" si="1"/>
        <v>0</v>
      </c>
      <c r="O14" s="197">
        <f t="shared" si="1"/>
        <v>0</v>
      </c>
      <c r="P14" s="195">
        <f t="shared" si="1"/>
        <v>0</v>
      </c>
      <c r="Q14" s="192">
        <f t="shared" si="1"/>
        <v>1.1799999999999999</v>
      </c>
      <c r="R14" s="198"/>
      <c r="S14" s="198"/>
    </row>
    <row r="15" thickBot="1">
      <c r="B15" s="180" t="s">
        <v>268</v>
      </c>
      <c r="C15" s="181" t="s">
        <v>269</v>
      </c>
      <c r="D15" s="182">
        <f t="shared" ref="D15:Q15" si="2">D37</f>
        <v>18.307460000000003</v>
      </c>
      <c r="E15" s="183">
        <f t="shared" si="2"/>
        <v>0.33179999999999998</v>
      </c>
      <c r="F15" s="184">
        <f t="shared" si="2"/>
        <v>0</v>
      </c>
      <c r="G15" s="185">
        <f t="shared" si="2"/>
        <v>0.33179999999999998</v>
      </c>
      <c r="H15" s="186">
        <f t="shared" si="2"/>
        <v>0</v>
      </c>
      <c r="I15" s="183">
        <f t="shared" si="2"/>
        <v>17.975660000000001</v>
      </c>
      <c r="J15" s="184">
        <f t="shared" si="2"/>
        <v>0</v>
      </c>
      <c r="K15" s="185">
        <f t="shared" si="2"/>
        <v>7.83847</v>
      </c>
      <c r="L15" s="185">
        <f t="shared" si="2"/>
        <v>10.13719</v>
      </c>
      <c r="M15" s="183">
        <f t="shared" si="2"/>
        <v>0</v>
      </c>
      <c r="N15" s="187">
        <f t="shared" si="2"/>
        <v>0</v>
      </c>
      <c r="O15" s="188">
        <f t="shared" si="2"/>
        <v>0</v>
      </c>
      <c r="P15" s="186">
        <f t="shared" si="2"/>
        <v>0</v>
      </c>
      <c r="Q15" s="183">
        <f t="shared" si="2"/>
        <v>0</v>
      </c>
    </row>
    <row r="16">
      <c r="B16" s="180" t="s">
        <v>270</v>
      </c>
      <c r="C16" s="181" t="s">
        <v>271</v>
      </c>
      <c r="D16" s="182">
        <f t="shared" ref="D16:Q17" si="3">D45+D99+D194</f>
        <v>109.24986999999999</v>
      </c>
      <c r="E16" s="183">
        <f t="shared" si="3"/>
        <v>45.987529196981242</v>
      </c>
      <c r="F16" s="184">
        <f t="shared" si="3"/>
        <v>7.8763259728575648</v>
      </c>
      <c r="G16" s="185">
        <f t="shared" si="3"/>
        <v>4.5527502379482314</v>
      </c>
      <c r="H16" s="186">
        <f t="shared" si="3"/>
        <v>33.558452986175453</v>
      </c>
      <c r="I16" s="183">
        <f t="shared" si="3"/>
        <v>45.102821309611663</v>
      </c>
      <c r="J16" s="184">
        <f t="shared" si="3"/>
        <v>22.402611340353086</v>
      </c>
      <c r="K16" s="185">
        <f t="shared" si="3"/>
        <v>18.402209912800195</v>
      </c>
      <c r="L16" s="185">
        <f t="shared" si="3"/>
        <v>4.2980000564583793</v>
      </c>
      <c r="M16" s="183">
        <f t="shared" si="3"/>
        <v>1.398425360359951</v>
      </c>
      <c r="N16" s="187">
        <f t="shared" si="3"/>
        <v>5.7975079693912486</v>
      </c>
      <c r="O16" s="188">
        <f t="shared" si="3"/>
        <v>5.7975079693912486</v>
      </c>
      <c r="P16" s="186">
        <f t="shared" si="3"/>
        <v>0</v>
      </c>
      <c r="Q16" s="183">
        <f t="shared" si="3"/>
        <v>10.963586163655894</v>
      </c>
    </row>
    <row r="17" s="2" customFormat="1">
      <c r="B17" s="199" t="s">
        <v>272</v>
      </c>
      <c r="C17" s="200" t="s">
        <v>273</v>
      </c>
      <c r="D17" s="201">
        <f t="shared" si="3"/>
        <v>100.87966</v>
      </c>
      <c r="E17" s="202">
        <f t="shared" si="3"/>
        <v>43.374436963428863</v>
      </c>
      <c r="F17" s="203">
        <f t="shared" si="3"/>
        <v>5.4137823477348324</v>
      </c>
      <c r="G17" s="204">
        <f t="shared" si="3"/>
        <v>4.5312579030822207</v>
      </c>
      <c r="H17" s="205">
        <f t="shared" si="3"/>
        <v>33.429396712611812</v>
      </c>
      <c r="I17" s="202">
        <f t="shared" si="3"/>
        <v>43.496504535902702</v>
      </c>
      <c r="J17" s="203">
        <f t="shared" si="3"/>
        <v>21.551263100139927</v>
      </c>
      <c r="K17" s="204">
        <f t="shared" si="3"/>
        <v>17.670748593966323</v>
      </c>
      <c r="L17" s="204">
        <f t="shared" si="3"/>
        <v>4.2744928417964472</v>
      </c>
      <c r="M17" s="202">
        <f t="shared" si="3"/>
        <v>1.3844503031982207</v>
      </c>
      <c r="N17" s="206">
        <f t="shared" si="3"/>
        <v>1.8030964765102091</v>
      </c>
      <c r="O17" s="207">
        <f t="shared" si="3"/>
        <v>1.8030964765102091</v>
      </c>
      <c r="P17" s="205">
        <f t="shared" si="3"/>
        <v>0</v>
      </c>
      <c r="Q17" s="202">
        <f t="shared" si="3"/>
        <v>10.821171720960004</v>
      </c>
      <c r="R17" s="198"/>
      <c r="S17" s="198"/>
    </row>
    <row r="18" s="2" customFormat="1">
      <c r="B18" s="199" t="s">
        <v>274</v>
      </c>
      <c r="C18" s="200" t="s">
        <v>275</v>
      </c>
      <c r="D18" s="201">
        <f t="shared" ref="D18:Q18" si="4">D49+D103+D198</f>
        <v>0</v>
      </c>
      <c r="E18" s="202">
        <f t="shared" si="4"/>
        <v>0</v>
      </c>
      <c r="F18" s="203">
        <f t="shared" si="4"/>
        <v>0</v>
      </c>
      <c r="G18" s="204">
        <f t="shared" si="4"/>
        <v>0</v>
      </c>
      <c r="H18" s="205">
        <f t="shared" si="4"/>
        <v>0</v>
      </c>
      <c r="I18" s="202">
        <f t="shared" si="4"/>
        <v>0</v>
      </c>
      <c r="J18" s="203">
        <f t="shared" si="4"/>
        <v>0</v>
      </c>
      <c r="K18" s="204">
        <f t="shared" si="4"/>
        <v>0</v>
      </c>
      <c r="L18" s="204">
        <f t="shared" si="4"/>
        <v>0</v>
      </c>
      <c r="M18" s="202">
        <f t="shared" si="4"/>
        <v>0</v>
      </c>
      <c r="N18" s="206">
        <f t="shared" si="4"/>
        <v>0</v>
      </c>
      <c r="O18" s="207">
        <f t="shared" si="4"/>
        <v>0</v>
      </c>
      <c r="P18" s="205">
        <f t="shared" si="4"/>
        <v>0</v>
      </c>
      <c r="Q18" s="202">
        <f t="shared" si="4"/>
        <v>0</v>
      </c>
      <c r="R18" s="198"/>
      <c r="S18" s="198"/>
    </row>
    <row r="19" thickBot="1" s="2" customFormat="1">
      <c r="B19" s="208" t="s">
        <v>276</v>
      </c>
      <c r="C19" s="209" t="s">
        <v>277</v>
      </c>
      <c r="D19" s="210">
        <f t="shared" ref="D19:Q19" si="5">D47+D101+D196</f>
        <v>7.8966099999999999</v>
      </c>
      <c r="E19" s="211">
        <f t="shared" si="5"/>
        <v>2.4443800000000002</v>
      </c>
      <c r="F19" s="212">
        <f t="shared" si="5"/>
        <v>2.4443800000000002</v>
      </c>
      <c r="G19" s="213">
        <f t="shared" si="5"/>
        <v>0</v>
      </c>
      <c r="H19" s="214">
        <f t="shared" si="5"/>
        <v>0</v>
      </c>
      <c r="I19" s="211">
        <f t="shared" si="5"/>
        <v>1.3189500000000001</v>
      </c>
      <c r="J19" s="212">
        <f t="shared" si="5"/>
        <v>0.66335999999999995</v>
      </c>
      <c r="K19" s="213">
        <f t="shared" si="5"/>
        <v>0.65559000000000001</v>
      </c>
      <c r="L19" s="213">
        <f t="shared" si="5"/>
        <v>0</v>
      </c>
      <c r="M19" s="211">
        <f t="shared" si="5"/>
        <v>0</v>
      </c>
      <c r="N19" s="215">
        <f t="shared" si="5"/>
        <v>3.9932799999999999</v>
      </c>
      <c r="O19" s="216">
        <f t="shared" si="5"/>
        <v>3.9932799999999999</v>
      </c>
      <c r="P19" s="214">
        <f t="shared" si="5"/>
        <v>0</v>
      </c>
      <c r="Q19" s="211">
        <f t="shared" si="5"/>
        <v>0.14000000000000001</v>
      </c>
      <c r="R19" s="198"/>
      <c r="S19" s="198"/>
    </row>
    <row r="20">
      <c r="B20" s="180" t="s">
        <v>278</v>
      </c>
      <c r="C20" s="217" t="s">
        <v>279</v>
      </c>
      <c r="D20" s="182">
        <f t="shared" ref="D20:Q21" si="6">D52+D106+D201</f>
        <v>541.15771999000003</v>
      </c>
      <c r="E20" s="183">
        <f t="shared" si="6"/>
        <v>182.96960218021022</v>
      </c>
      <c r="F20" s="184">
        <f t="shared" si="6"/>
        <v>19.997110639158588</v>
      </c>
      <c r="G20" s="185">
        <f t="shared" si="6"/>
        <v>6.771709758410946</v>
      </c>
      <c r="H20" s="186">
        <f t="shared" si="6"/>
        <v>156.20078178264069</v>
      </c>
      <c r="I20" s="183">
        <f t="shared" si="6"/>
        <v>283.50500341785482</v>
      </c>
      <c r="J20" s="184">
        <f t="shared" si="6"/>
        <v>142.62496079190288</v>
      </c>
      <c r="K20" s="185">
        <f t="shared" si="6"/>
        <v>106.76204927504001</v>
      </c>
      <c r="L20" s="185">
        <f t="shared" si="6"/>
        <v>34.117993350911988</v>
      </c>
      <c r="M20" s="183">
        <f t="shared" si="6"/>
        <v>20.349153221179023</v>
      </c>
      <c r="N20" s="187">
        <f t="shared" si="6"/>
        <v>35.977222983998004</v>
      </c>
      <c r="O20" s="188">
        <f t="shared" si="6"/>
        <v>35.977222983998004</v>
      </c>
      <c r="P20" s="186">
        <f t="shared" si="6"/>
        <v>0</v>
      </c>
      <c r="Q20" s="183">
        <f t="shared" si="6"/>
        <v>18.35673818675788</v>
      </c>
    </row>
    <row r="21" thickBot="1">
      <c r="B21" s="199" t="s">
        <v>280</v>
      </c>
      <c r="C21" s="218" t="s">
        <v>281</v>
      </c>
      <c r="D21" s="201">
        <f t="shared" si="6"/>
        <v>528.01643999999999</v>
      </c>
      <c r="E21" s="202">
        <f t="shared" si="6"/>
        <v>178.68455194752215</v>
      </c>
      <c r="F21" s="203">
        <f t="shared" si="6"/>
        <v>19.527879336850265</v>
      </c>
      <c r="G21" s="204">
        <f t="shared" si="6"/>
        <v>6.5826964816761055</v>
      </c>
      <c r="H21" s="205">
        <f t="shared" si="6"/>
        <v>152.57397612899578</v>
      </c>
      <c r="I21" s="202">
        <f t="shared" si="6"/>
        <v>276.39239009918111</v>
      </c>
      <c r="J21" s="203">
        <f t="shared" si="6"/>
        <v>139.00266408317404</v>
      </c>
      <c r="K21" s="204">
        <f t="shared" si="6"/>
        <v>104.08724862835757</v>
      </c>
      <c r="L21" s="204">
        <f t="shared" si="6"/>
        <v>33.30247738764951</v>
      </c>
      <c r="M21" s="202">
        <f t="shared" si="6"/>
        <v>19.935105756518446</v>
      </c>
      <c r="N21" s="206">
        <f t="shared" si="6"/>
        <v>35.000826179398423</v>
      </c>
      <c r="O21" s="207">
        <f t="shared" si="6"/>
        <v>35.000826179398423</v>
      </c>
      <c r="P21" s="205">
        <f t="shared" si="6"/>
        <v>0</v>
      </c>
      <c r="Q21" s="202">
        <f t="shared" si="6"/>
        <v>18.00356601737986</v>
      </c>
    </row>
    <row r="22" thickBot="1">
      <c r="A22" s="219"/>
      <c r="B22" s="220" t="s">
        <v>282</v>
      </c>
      <c r="C22" s="221" t="s">
        <v>283</v>
      </c>
      <c r="D22" s="222">
        <f>D32+D33+D47+D67+D69+D73+D75+D76+D77+D79+D85+D86+D101+D119+D121+D125+D128+D129+D131+D137+D138+D196+D214+D216+D220+D222+D223+D224+D226+D233+D234+D127</f>
        <v>87.480940000000004</v>
      </c>
      <c r="E22" s="223">
        <f t="shared" ref="E22:Q22" si="7">E32+E33+E47+E67+E69+E73+E75+E76+E77+E79+E85+E86+E101+E119+E121+E125+E128+E129+E131+E137+E138+E196+E214+E216+E220+E222+E223+E224+E226+E233+E234+E127</f>
        <v>23.842599075837413</v>
      </c>
      <c r="F22" s="224">
        <f t="shared" si="7"/>
        <v>3.8250873521142359</v>
      </c>
      <c r="G22" s="225">
        <f t="shared" si="7"/>
        <v>0.88187685059829046</v>
      </c>
      <c r="H22" s="226">
        <f t="shared" si="7"/>
        <v>19.135634873124886</v>
      </c>
      <c r="I22" s="223">
        <f t="shared" si="7"/>
        <v>56.8377901635155</v>
      </c>
      <c r="J22" s="224">
        <f t="shared" si="7"/>
        <v>9.4050854970730242</v>
      </c>
      <c r="K22" s="225">
        <f t="shared" si="7"/>
        <v>13.162968751301687</v>
      </c>
      <c r="L22" s="225">
        <f t="shared" si="7"/>
        <v>34.269735915140785</v>
      </c>
      <c r="M22" s="223">
        <f t="shared" si="7"/>
        <v>0.99196367361619264</v>
      </c>
      <c r="N22" s="227">
        <f t="shared" si="7"/>
        <v>4.8406265329282547</v>
      </c>
      <c r="O22" s="228">
        <f t="shared" si="7"/>
        <v>4.8406265329282547</v>
      </c>
      <c r="P22" s="226">
        <f t="shared" si="7"/>
        <v>0</v>
      </c>
      <c r="Q22" s="229">
        <f t="shared" si="7"/>
        <v>0.96796055410264326</v>
      </c>
    </row>
    <row r="23" thickTop="1" thickBot="1">
      <c r="A23" s="219"/>
      <c r="B23" s="230" t="s">
        <v>284</v>
      </c>
      <c r="C23" s="164" t="s">
        <v>285</v>
      </c>
      <c r="D23" s="231">
        <f t="shared" ref="D23:Q23" si="8">D29+D90+D186</f>
        <v>1278.3727785802548</v>
      </c>
      <c r="E23" s="230">
        <f t="shared" si="8"/>
        <v>415.29188807096301</v>
      </c>
      <c r="F23" s="232">
        <f t="shared" si="8"/>
        <v>125.23995308658364</v>
      </c>
      <c r="G23" s="233">
        <f t="shared" si="8"/>
        <v>22.975817669496774</v>
      </c>
      <c r="H23" s="234">
        <f t="shared" si="8"/>
        <v>267.07611731488259</v>
      </c>
      <c r="I23" s="230">
        <f t="shared" si="8"/>
        <v>703.90564959454787</v>
      </c>
      <c r="J23" s="232">
        <f t="shared" si="8"/>
        <v>260.70661595603633</v>
      </c>
      <c r="K23" s="233">
        <f t="shared" si="8"/>
        <v>313.72563543323281</v>
      </c>
      <c r="L23" s="233">
        <f t="shared" si="8"/>
        <v>129.4733982052787</v>
      </c>
      <c r="M23" s="230">
        <f t="shared" si="8"/>
        <v>43.382681746150539</v>
      </c>
      <c r="N23" s="235">
        <f t="shared" si="8"/>
        <v>59.364429535690554</v>
      </c>
      <c r="O23" s="236">
        <f t="shared" si="8"/>
        <v>59.364429535690554</v>
      </c>
      <c r="P23" s="234">
        <f t="shared" si="8"/>
        <v>0</v>
      </c>
      <c r="Q23" s="237">
        <f t="shared" si="8"/>
        <v>56.428129632902767</v>
      </c>
      <c r="T23" s="150"/>
      <c r="U23" s="238"/>
      <c r="V23" s="3"/>
    </row>
    <row r="24" thickTop="1">
      <c r="B24" s="239" t="s">
        <v>286</v>
      </c>
      <c r="C24" s="240" t="s">
        <v>287</v>
      </c>
      <c r="D24" s="182">
        <f t="shared" ref="D24:D31" si="9">E24+I24+M24+N24+Q24</f>
        <v>1071.8173985802548</v>
      </c>
      <c r="E24" s="183">
        <f t="shared" ref="E24:Q24" si="10">SUM(E25:E27)</f>
        <v>346.75016807096307</v>
      </c>
      <c r="F24" s="184">
        <f t="shared" si="10"/>
        <v>62.340033086583645</v>
      </c>
      <c r="G24" s="185">
        <f t="shared" si="10"/>
        <v>18.974017669496771</v>
      </c>
      <c r="H24" s="186">
        <f t="shared" si="10"/>
        <v>265.43611731488261</v>
      </c>
      <c r="I24" s="183">
        <f t="shared" si="10"/>
        <v>567.61698959454782</v>
      </c>
      <c r="J24" s="184">
        <f t="shared" si="10"/>
        <v>240.88661595603634</v>
      </c>
      <c r="K24" s="185">
        <f t="shared" si="10"/>
        <v>211.99416543323278</v>
      </c>
      <c r="L24" s="185">
        <f t="shared" si="10"/>
        <v>114.7362082052787</v>
      </c>
      <c r="M24" s="183">
        <f t="shared" si="10"/>
        <v>42.837681746150537</v>
      </c>
      <c r="N24" s="187">
        <f t="shared" si="10"/>
        <v>59.364429535690554</v>
      </c>
      <c r="O24" s="188">
        <f t="shared" si="10"/>
        <v>59.364429535690554</v>
      </c>
      <c r="P24" s="186">
        <f t="shared" si="10"/>
        <v>0</v>
      </c>
      <c r="Q24" s="239">
        <f t="shared" si="10"/>
        <v>55.248129632902767</v>
      </c>
      <c r="T24" s="150"/>
      <c r="U24" s="150"/>
      <c r="V24" s="241"/>
    </row>
    <row r="25">
      <c r="B25" s="242" t="s">
        <v>288</v>
      </c>
      <c r="C25" s="243" t="s">
        <v>289</v>
      </c>
      <c r="D25" s="244">
        <f t="shared" si="9"/>
        <v>643.51726100751239</v>
      </c>
      <c r="E25" s="242">
        <f t="shared" ref="E25:E30" si="11">SUM(F25:H25)</f>
        <v>202.0769335943601</v>
      </c>
      <c r="F25" s="245">
        <f>F29-F30-F31-F35-F38-F39-F58-F59-F89</f>
        <v>41.129248222396811</v>
      </c>
      <c r="G25" s="246">
        <f>G29-G30-G31-G35-G38-G39-G58-G59-G89</f>
        <v>6.2220168799254791</v>
      </c>
      <c r="H25" s="247">
        <f>H29-H30-H31-H35-H38-H39-H58-H59-H89</f>
        <v>154.72566849203781</v>
      </c>
      <c r="I25" s="242">
        <f t="shared" ref="I25:I56" si="12">SUM(J25:L25)</f>
        <v>326.37852618265788</v>
      </c>
      <c r="J25" s="245">
        <f t="shared" ref="J25:Q25" si="13">J29-J30-J31-J35-J38-J39-J58-J59-J89</f>
        <v>112.46505617360481</v>
      </c>
      <c r="K25" s="246">
        <f t="shared" si="13"/>
        <v>134.30195384134228</v>
      </c>
      <c r="L25" s="246">
        <f t="shared" si="13"/>
        <v>79.611516167710818</v>
      </c>
      <c r="M25" s="242">
        <f t="shared" si="13"/>
        <v>27.673322375361753</v>
      </c>
      <c r="N25" s="248">
        <f>SUM(O25:P25)</f>
        <v>45.541626433635102</v>
      </c>
      <c r="O25" s="249">
        <f t="shared" si="13"/>
        <v>45.541626433635102</v>
      </c>
      <c r="P25" s="247">
        <f t="shared" si="13"/>
        <v>0</v>
      </c>
      <c r="Q25" s="242">
        <f t="shared" si="13"/>
        <v>41.846852421497587</v>
      </c>
      <c r="T25" s="150"/>
      <c r="U25" s="150"/>
      <c r="V25" s="241"/>
    </row>
    <row r="26">
      <c r="B26" s="242" t="s">
        <v>290</v>
      </c>
      <c r="C26" s="250" t="s">
        <v>291</v>
      </c>
      <c r="D26" s="251">
        <f t="shared" si="9"/>
        <v>186.78835036800649</v>
      </c>
      <c r="E26" s="252">
        <f t="shared" si="11"/>
        <v>66.540286723291899</v>
      </c>
      <c r="F26" s="253">
        <f>F90-F92-F140</f>
        <v>7.1637533221663512</v>
      </c>
      <c r="G26" s="254">
        <f>G90-G92-G140</f>
        <v>8.4766000320501131</v>
      </c>
      <c r="H26" s="255">
        <f>H90-H92-H140</f>
        <v>50.899933369075441</v>
      </c>
      <c r="I26" s="252">
        <f t="shared" si="12"/>
        <v>113.33776522735067</v>
      </c>
      <c r="J26" s="253">
        <f t="shared" ref="J26:Q26" si="14">J90-J92-J140</f>
        <v>74.14276452280501</v>
      </c>
      <c r="K26" s="254">
        <f t="shared" si="14"/>
        <v>29.923729909679007</v>
      </c>
      <c r="L26" s="254">
        <f t="shared" si="14"/>
        <v>9.2712707948666555</v>
      </c>
      <c r="M26" s="252">
        <f t="shared" si="14"/>
        <v>5.511777604599212</v>
      </c>
      <c r="N26" s="256">
        <f>SUM(O26:P26)</f>
        <v>0.44626201161830326</v>
      </c>
      <c r="O26" s="257">
        <f t="shared" si="14"/>
        <v>0.44626201161830326</v>
      </c>
      <c r="P26" s="255">
        <f t="shared" si="14"/>
        <v>0</v>
      </c>
      <c r="Q26" s="252">
        <f t="shared" si="14"/>
        <v>0.95225880114639494</v>
      </c>
    </row>
    <row r="27" thickBot="1">
      <c r="B27" s="242" t="s">
        <v>292</v>
      </c>
      <c r="C27" s="258" t="s">
        <v>293</v>
      </c>
      <c r="D27" s="259">
        <f t="shared" si="9"/>
        <v>241.51178720473578</v>
      </c>
      <c r="E27" s="260">
        <f t="shared" si="11"/>
        <v>78.132947753311029</v>
      </c>
      <c r="F27" s="261">
        <f>F186</f>
        <v>14.047031542020482</v>
      </c>
      <c r="G27" s="262">
        <f>G186</f>
        <v>4.2754007575211785</v>
      </c>
      <c r="H27" s="263">
        <f>H186</f>
        <v>59.810515453769369</v>
      </c>
      <c r="I27" s="260">
        <f t="shared" si="12"/>
        <v>127.90069818453925</v>
      </c>
      <c r="J27" s="261">
        <f t="shared" ref="J27:Q27" si="15">J186</f>
        <v>54.27879525962652</v>
      </c>
      <c r="K27" s="262">
        <f t="shared" si="15"/>
        <v>47.768481682211501</v>
      </c>
      <c r="L27" s="262">
        <f t="shared" si="15"/>
        <v>25.853421242701231</v>
      </c>
      <c r="M27" s="260">
        <f t="shared" si="15"/>
        <v>9.6525817661895665</v>
      </c>
      <c r="N27" s="264">
        <f>SUM(O27:P27)</f>
        <v>13.376541090437149</v>
      </c>
      <c r="O27" s="265">
        <f t="shared" si="15"/>
        <v>13.376541090437149</v>
      </c>
      <c r="P27" s="263">
        <f t="shared" si="15"/>
        <v>0</v>
      </c>
      <c r="Q27" s="260">
        <f t="shared" si="15"/>
        <v>12.449018410258788</v>
      </c>
    </row>
    <row r="28" thickTop="1" thickBot="1">
      <c r="B28" s="239" t="s">
        <v>294</v>
      </c>
      <c r="C28" s="240" t="s">
        <v>295</v>
      </c>
      <c r="D28" s="231">
        <f t="shared" si="9"/>
        <v>206.55537999999999</v>
      </c>
      <c r="E28" s="230">
        <f t="shared" si="11"/>
        <v>68.541719999999998</v>
      </c>
      <c r="F28" s="232">
        <f>F30+F31+F35+F38+F39+F58+F59+F89+F92+F140</f>
        <v>62.899919999999995</v>
      </c>
      <c r="G28" s="233">
        <f>G30+G31+G35+G38+G39+G58+G59+G89+G92+G140</f>
        <v>4.0018000000000002</v>
      </c>
      <c r="H28" s="234">
        <f>H30+H31+H35+H38+H39+H58+H59+H89+H92+H140</f>
        <v>1.6399999999999999</v>
      </c>
      <c r="I28" s="230">
        <f t="shared" si="12"/>
        <v>136.28865999999999</v>
      </c>
      <c r="J28" s="232">
        <f t="shared" ref="J28:Q28" si="16">J30+J31+J35+J38+J39+J58+J59+J89+J92+J140</f>
        <v>19.82</v>
      </c>
      <c r="K28" s="233">
        <f t="shared" si="16"/>
        <v>101.73147</v>
      </c>
      <c r="L28" s="233">
        <f t="shared" si="16"/>
        <v>14.73719</v>
      </c>
      <c r="M28" s="230">
        <f t="shared" si="16"/>
        <v>0.54500000000000004</v>
      </c>
      <c r="N28" s="235">
        <f>SUM(O28:P28)</f>
        <v>0</v>
      </c>
      <c r="O28" s="236">
        <f t="shared" si="16"/>
        <v>0</v>
      </c>
      <c r="P28" s="234">
        <f t="shared" si="16"/>
        <v>0</v>
      </c>
      <c r="Q28" s="230">
        <f t="shared" si="16"/>
        <v>1.1799999999999999</v>
      </c>
    </row>
    <row r="29" thickTop="1" thickBot="1" ht="45" customHeight="1">
      <c r="B29" s="163" t="s">
        <v>53</v>
      </c>
      <c r="C29" s="164" t="s">
        <v>296</v>
      </c>
      <c r="D29" s="266">
        <f t="shared" si="9"/>
        <v>850.0726410075124</v>
      </c>
      <c r="E29" s="163">
        <f t="shared" si="11"/>
        <v>270.61865359436007</v>
      </c>
      <c r="F29" s="267">
        <f>F30+F31+F34+F37+F40+F43+F45+F51+F52+F57+F63+F66+F81+F82</f>
        <v>104.02916822239681</v>
      </c>
      <c r="G29" s="268">
        <f>G30+G31+G34+G37+G40+G43+G45+G51+G52+G57+G63+G66+G81+G82</f>
        <v>10.223816879925479</v>
      </c>
      <c r="H29" s="269">
        <f>H30+H31+H34+H37+H40+H43+H45+H51+H52+H57+H63+H66+H81+H82</f>
        <v>156.3656684920378</v>
      </c>
      <c r="I29" s="163">
        <f t="shared" si="12"/>
        <v>462.66718618265793</v>
      </c>
      <c r="J29" s="267">
        <f t="shared" ref="J29:Q29" si="17">J30+J31+J34+J37+J40+J43+J45+J51+J52+J57+J63+J66+J81+J82</f>
        <v>132.2850561736048</v>
      </c>
      <c r="K29" s="268">
        <f t="shared" si="17"/>
        <v>236.03342384134228</v>
      </c>
      <c r="L29" s="268">
        <f t="shared" si="17"/>
        <v>94.348706167710816</v>
      </c>
      <c r="M29" s="163">
        <f t="shared" si="17"/>
        <v>28.218322375361755</v>
      </c>
      <c r="N29" s="270">
        <f>SUM(O29:P29)</f>
        <v>45.541626433635102</v>
      </c>
      <c r="O29" s="271">
        <f t="shared" si="17"/>
        <v>45.541626433635102</v>
      </c>
      <c r="P29" s="269">
        <f t="shared" si="17"/>
        <v>0</v>
      </c>
      <c r="Q29" s="163">
        <f t="shared" si="17"/>
        <v>43.026852421497587</v>
      </c>
      <c r="R29" s="272"/>
      <c r="S29" s="272"/>
      <c r="T29" s="241"/>
    </row>
    <row r="30" thickTop="1" thickBot="1">
      <c r="B30" s="172" t="s">
        <v>55</v>
      </c>
      <c r="C30" s="173" t="s">
        <v>264</v>
      </c>
      <c r="D30" s="174">
        <f t="shared" si="9"/>
        <v>0</v>
      </c>
      <c r="E30" s="175">
        <f t="shared" si="11"/>
        <v>0</v>
      </c>
      <c r="F30" s="273">
        <v>0</v>
      </c>
      <c r="G30" s="274">
        <v>0</v>
      </c>
      <c r="H30" s="275">
        <v>0</v>
      </c>
      <c r="I30" s="175">
        <f t="shared" si="12"/>
        <v>0</v>
      </c>
      <c r="J30" s="273">
        <v>0</v>
      </c>
      <c r="K30" s="274">
        <v>0</v>
      </c>
      <c r="L30" s="274">
        <v>0</v>
      </c>
      <c r="M30" s="276">
        <v>0</v>
      </c>
      <c r="N30" s="183">
        <f t="shared" ref="N30:N50" si="18">SUM(O30:P30)</f>
        <v>0</v>
      </c>
      <c r="O30" s="277">
        <v>0</v>
      </c>
      <c r="P30" s="275">
        <v>0</v>
      </c>
      <c r="Q30" s="278">
        <v>0</v>
      </c>
    </row>
    <row r="31">
      <c r="B31" s="180" t="s">
        <v>138</v>
      </c>
      <c r="C31" s="279" t="s">
        <v>265</v>
      </c>
      <c r="D31" s="182">
        <f t="shared" si="9"/>
        <v>0</v>
      </c>
      <c r="E31" s="183">
        <v>0</v>
      </c>
      <c r="F31" s="184">
        <f>SUM(F32:F33)</f>
        <v>0</v>
      </c>
      <c r="G31" s="185">
        <f>SUM(G32:G33)</f>
        <v>0</v>
      </c>
      <c r="H31" s="186">
        <f>SUM(H32:H33)</f>
        <v>0</v>
      </c>
      <c r="I31" s="183">
        <f t="shared" si="12"/>
        <v>0</v>
      </c>
      <c r="J31" s="184">
        <f t="shared" ref="J31:Q31" si="19">SUM(J32:J33)</f>
        <v>0</v>
      </c>
      <c r="K31" s="185">
        <f t="shared" si="19"/>
        <v>0</v>
      </c>
      <c r="L31" s="185">
        <f t="shared" si="19"/>
        <v>0</v>
      </c>
      <c r="M31" s="182">
        <f t="shared" si="19"/>
        <v>0</v>
      </c>
      <c r="N31" s="183">
        <f t="shared" si="18"/>
        <v>0</v>
      </c>
      <c r="O31" s="188">
        <f t="shared" si="19"/>
        <v>0</v>
      </c>
      <c r="P31" s="186">
        <f t="shared" si="19"/>
        <v>0</v>
      </c>
      <c r="Q31" s="183">
        <f t="shared" si="19"/>
        <v>0</v>
      </c>
    </row>
    <row r="32">
      <c r="B32" s="199" t="s">
        <v>140</v>
      </c>
      <c r="C32" s="200" t="s">
        <v>265</v>
      </c>
      <c r="D32" s="244">
        <f>I32+M32</f>
        <v>0</v>
      </c>
      <c r="E32" s="280">
        <v>0</v>
      </c>
      <c r="F32" s="281">
        <v>0</v>
      </c>
      <c r="G32" s="126">
        <v>0</v>
      </c>
      <c r="H32" s="282">
        <v>0</v>
      </c>
      <c r="I32" s="283">
        <f t="shared" si="12"/>
        <v>0</v>
      </c>
      <c r="J32" s="281">
        <v>0</v>
      </c>
      <c r="K32" s="126">
        <v>0</v>
      </c>
      <c r="L32" s="126">
        <v>0</v>
      </c>
      <c r="M32" s="284">
        <v>0</v>
      </c>
      <c r="N32" s="242">
        <f t="shared" si="18"/>
        <v>0</v>
      </c>
      <c r="O32" s="285">
        <v>0</v>
      </c>
      <c r="P32" s="282">
        <v>0</v>
      </c>
      <c r="Q32" s="280">
        <v>0</v>
      </c>
    </row>
    <row r="33" thickBot="1">
      <c r="B33" s="199" t="s">
        <v>142</v>
      </c>
      <c r="C33" s="200" t="s">
        <v>297</v>
      </c>
      <c r="D33" s="244">
        <f>I33+M33</f>
        <v>0</v>
      </c>
      <c r="E33" s="280">
        <v>0</v>
      </c>
      <c r="F33" s="281">
        <v>0</v>
      </c>
      <c r="G33" s="126">
        <v>0</v>
      </c>
      <c r="H33" s="282">
        <v>0</v>
      </c>
      <c r="I33" s="283">
        <f t="shared" si="12"/>
        <v>0</v>
      </c>
      <c r="J33" s="281">
        <v>0</v>
      </c>
      <c r="K33" s="126">
        <v>0</v>
      </c>
      <c r="L33" s="126">
        <v>0</v>
      </c>
      <c r="M33" s="284">
        <v>0</v>
      </c>
      <c r="N33" s="242">
        <f t="shared" si="18"/>
        <v>0</v>
      </c>
      <c r="O33" s="285">
        <v>0</v>
      </c>
      <c r="P33" s="282">
        <v>0</v>
      </c>
      <c r="Q33" s="280">
        <v>0</v>
      </c>
    </row>
    <row r="34">
      <c r="B34" s="180" t="s">
        <v>298</v>
      </c>
      <c r="C34" s="279" t="s">
        <v>299</v>
      </c>
      <c r="D34" s="182">
        <f t="shared" ref="D34:D89" si="20">E34+I34+M34+N34+Q34</f>
        <v>142.43690000000004</v>
      </c>
      <c r="E34" s="183">
        <f>E35+E36</f>
        <v>37.206900000000005</v>
      </c>
      <c r="F34" s="184">
        <f>F35+F36</f>
        <v>31.546900000000001</v>
      </c>
      <c r="G34" s="185">
        <f>G35+G36</f>
        <v>4.0199999999999996</v>
      </c>
      <c r="H34" s="186">
        <f>H35+H36</f>
        <v>1.6399999999999999</v>
      </c>
      <c r="I34" s="183">
        <f t="shared" si="12"/>
        <v>104.05000000000001</v>
      </c>
      <c r="J34" s="184">
        <f t="shared" ref="J34:Q34" si="21">SUM(J35:J36)</f>
        <v>19.82</v>
      </c>
      <c r="K34" s="185">
        <f t="shared" si="21"/>
        <v>79.450000000000003</v>
      </c>
      <c r="L34" s="185">
        <f t="shared" si="21"/>
        <v>4.7799999999999994</v>
      </c>
      <c r="M34" s="182">
        <f t="shared" si="21"/>
        <v>0</v>
      </c>
      <c r="N34" s="183">
        <f t="shared" si="18"/>
        <v>0</v>
      </c>
      <c r="O34" s="188">
        <f t="shared" si="21"/>
        <v>0</v>
      </c>
      <c r="P34" s="186">
        <f t="shared" si="21"/>
        <v>0</v>
      </c>
      <c r="Q34" s="183">
        <f t="shared" si="21"/>
        <v>1.1799999999999999</v>
      </c>
      <c r="T34" s="241"/>
    </row>
    <row r="35" ht="33" customHeight="1">
      <c r="B35" s="199" t="s">
        <v>300</v>
      </c>
      <c r="C35" s="200" t="s">
        <v>267</v>
      </c>
      <c r="D35" s="244">
        <f t="shared" si="20"/>
        <v>141.60000000000002</v>
      </c>
      <c r="E35" s="242">
        <f t="shared" ref="E35:E97" si="22">SUM(F35:H35)</f>
        <v>36.670000000000002</v>
      </c>
      <c r="F35" s="281">
        <v>31.359999999999999</v>
      </c>
      <c r="G35" s="126">
        <v>3.6699999999999999</v>
      </c>
      <c r="H35" s="282">
        <v>1.6399999999999999</v>
      </c>
      <c r="I35" s="242">
        <f t="shared" si="12"/>
        <v>103.75</v>
      </c>
      <c r="J35" s="281">
        <v>19.82</v>
      </c>
      <c r="K35" s="126">
        <v>79.329999999999998</v>
      </c>
      <c r="L35" s="126">
        <v>4.5999999999999996</v>
      </c>
      <c r="M35" s="284">
        <v>0</v>
      </c>
      <c r="N35" s="242">
        <f t="shared" si="18"/>
        <v>0</v>
      </c>
      <c r="O35" s="285">
        <v>0</v>
      </c>
      <c r="P35" s="282">
        <v>0</v>
      </c>
      <c r="Q35" s="280">
        <v>1.1799999999999999</v>
      </c>
    </row>
    <row r="36" thickBot="1" ht="26.25" customHeight="1">
      <c r="B36" s="199" t="s">
        <v>301</v>
      </c>
      <c r="C36" s="200" t="s">
        <v>302</v>
      </c>
      <c r="D36" s="244">
        <f t="shared" si="20"/>
        <v>0.83689999999999998</v>
      </c>
      <c r="E36" s="242">
        <f t="shared" si="22"/>
        <v>0.53689999999999993</v>
      </c>
      <c r="F36" s="281">
        <v>0.18690000000000001</v>
      </c>
      <c r="G36" s="286">
        <v>0.34999999999999998</v>
      </c>
      <c r="H36" s="287">
        <v>0</v>
      </c>
      <c r="I36" s="242">
        <f t="shared" si="12"/>
        <v>0.29999999999999999</v>
      </c>
      <c r="J36" s="288">
        <v>0</v>
      </c>
      <c r="K36" s="286">
        <v>0.12</v>
      </c>
      <c r="L36" s="286">
        <v>0.17999999999999999</v>
      </c>
      <c r="M36" s="284">
        <v>0</v>
      </c>
      <c r="N36" s="242">
        <f t="shared" si="18"/>
        <v>0</v>
      </c>
      <c r="O36" s="285">
        <v>0</v>
      </c>
      <c r="P36" s="282">
        <v>0</v>
      </c>
      <c r="Q36" s="280">
        <v>0</v>
      </c>
    </row>
    <row r="37">
      <c r="B37" s="180" t="s">
        <v>303</v>
      </c>
      <c r="C37" s="279" t="s">
        <v>269</v>
      </c>
      <c r="D37" s="182">
        <f t="shared" si="20"/>
        <v>18.307460000000003</v>
      </c>
      <c r="E37" s="183">
        <f t="shared" si="22"/>
        <v>0.33179999999999998</v>
      </c>
      <c r="F37" s="184">
        <f>F38</f>
        <v>0</v>
      </c>
      <c r="G37" s="185">
        <f>G38</f>
        <v>0.33179999999999998</v>
      </c>
      <c r="H37" s="186">
        <f>H38</f>
        <v>0</v>
      </c>
      <c r="I37" s="183">
        <f t="shared" si="12"/>
        <v>17.975660000000001</v>
      </c>
      <c r="J37" s="184">
        <f t="shared" ref="J37:Q37" si="23">SUM(J38:J39)</f>
        <v>0</v>
      </c>
      <c r="K37" s="185">
        <f t="shared" si="23"/>
        <v>7.83847</v>
      </c>
      <c r="L37" s="185">
        <f t="shared" si="23"/>
        <v>10.13719</v>
      </c>
      <c r="M37" s="182">
        <f t="shared" si="23"/>
        <v>0</v>
      </c>
      <c r="N37" s="183">
        <f t="shared" si="18"/>
        <v>0</v>
      </c>
      <c r="O37" s="188">
        <f t="shared" si="23"/>
        <v>0</v>
      </c>
      <c r="P37" s="186">
        <f t="shared" si="23"/>
        <v>0</v>
      </c>
      <c r="Q37" s="183">
        <f t="shared" si="23"/>
        <v>0</v>
      </c>
    </row>
    <row r="38">
      <c r="B38" s="199" t="s">
        <v>304</v>
      </c>
      <c r="C38" s="200" t="s">
        <v>305</v>
      </c>
      <c r="D38" s="244">
        <f t="shared" si="20"/>
        <v>18.307460000000003</v>
      </c>
      <c r="E38" s="242">
        <f t="shared" si="22"/>
        <v>0.33179999999999998</v>
      </c>
      <c r="F38" s="288">
        <v>0</v>
      </c>
      <c r="G38" s="286">
        <v>0.33179999999999998</v>
      </c>
      <c r="H38" s="287">
        <v>0</v>
      </c>
      <c r="I38" s="242">
        <f t="shared" si="12"/>
        <v>17.975660000000001</v>
      </c>
      <c r="J38" s="288">
        <v>0</v>
      </c>
      <c r="K38" s="286">
        <v>7.83847</v>
      </c>
      <c r="L38" s="286">
        <v>10.13719</v>
      </c>
      <c r="M38" s="289">
        <v>0</v>
      </c>
      <c r="N38" s="242">
        <f t="shared" si="18"/>
        <v>0</v>
      </c>
      <c r="O38" s="285">
        <v>0</v>
      </c>
      <c r="P38" s="282">
        <v>0</v>
      </c>
      <c r="Q38" s="280">
        <v>0</v>
      </c>
    </row>
    <row r="39" thickBot="1">
      <c r="B39" s="199" t="s">
        <v>306</v>
      </c>
      <c r="C39" s="200" t="s">
        <v>307</v>
      </c>
      <c r="D39" s="244">
        <f t="shared" si="20"/>
        <v>0</v>
      </c>
      <c r="E39" s="242">
        <f t="shared" si="22"/>
        <v>0</v>
      </c>
      <c r="F39" s="288">
        <v>0</v>
      </c>
      <c r="G39" s="286">
        <v>0</v>
      </c>
      <c r="H39" s="287">
        <v>0</v>
      </c>
      <c r="I39" s="242">
        <f t="shared" si="12"/>
        <v>0</v>
      </c>
      <c r="J39" s="288">
        <v>0</v>
      </c>
      <c r="K39" s="286">
        <v>0</v>
      </c>
      <c r="L39" s="286">
        <v>0</v>
      </c>
      <c r="M39" s="289">
        <v>0</v>
      </c>
      <c r="N39" s="242">
        <f t="shared" si="18"/>
        <v>0</v>
      </c>
      <c r="O39" s="285">
        <v>0</v>
      </c>
      <c r="P39" s="282">
        <v>0</v>
      </c>
      <c r="Q39" s="280">
        <v>0</v>
      </c>
    </row>
    <row r="40">
      <c r="B40" s="180" t="s">
        <v>308</v>
      </c>
      <c r="C40" s="279" t="s">
        <v>309</v>
      </c>
      <c r="D40" s="182">
        <f t="shared" si="20"/>
        <v>24.316659999999999</v>
      </c>
      <c r="E40" s="183">
        <f t="shared" si="22"/>
        <v>0</v>
      </c>
      <c r="F40" s="184">
        <f>SUM(F41:F42)</f>
        <v>0</v>
      </c>
      <c r="G40" s="185">
        <f>SUM(G41:G42)</f>
        <v>0</v>
      </c>
      <c r="H40" s="186">
        <f>SUM(H41:H42)</f>
        <v>0</v>
      </c>
      <c r="I40" s="183">
        <f t="shared" si="12"/>
        <v>3.6514600000000002</v>
      </c>
      <c r="J40" s="184">
        <f t="shared" ref="J40:Q40" si="24">SUM(J41:J42)</f>
        <v>0</v>
      </c>
      <c r="K40" s="185">
        <f t="shared" si="24"/>
        <v>0</v>
      </c>
      <c r="L40" s="185">
        <f t="shared" si="24"/>
        <v>3.6514600000000002</v>
      </c>
      <c r="M40" s="182">
        <f t="shared" si="24"/>
        <v>0</v>
      </c>
      <c r="N40" s="183">
        <f t="shared" si="18"/>
        <v>1.15337</v>
      </c>
      <c r="O40" s="188">
        <f t="shared" si="24"/>
        <v>1.15337</v>
      </c>
      <c r="P40" s="186">
        <f t="shared" si="24"/>
        <v>0</v>
      </c>
      <c r="Q40" s="183">
        <f t="shared" si="24"/>
        <v>19.51183</v>
      </c>
    </row>
    <row r="41" ht="31.5" customHeight="1">
      <c r="B41" s="199" t="s">
        <v>310</v>
      </c>
      <c r="C41" s="200" t="s">
        <v>311</v>
      </c>
      <c r="D41" s="244">
        <f t="shared" si="20"/>
        <v>24.316659999999999</v>
      </c>
      <c r="E41" s="242">
        <f t="shared" si="22"/>
        <v>0</v>
      </c>
      <c r="F41" s="281">
        <v>0</v>
      </c>
      <c r="G41" s="126">
        <v>0</v>
      </c>
      <c r="H41" s="282">
        <v>0</v>
      </c>
      <c r="I41" s="242">
        <f t="shared" si="12"/>
        <v>3.6514600000000002</v>
      </c>
      <c r="J41" s="281">
        <v>0</v>
      </c>
      <c r="K41" s="126">
        <v>0</v>
      </c>
      <c r="L41" s="126">
        <v>3.6514600000000002</v>
      </c>
      <c r="M41" s="284">
        <v>0</v>
      </c>
      <c r="N41" s="242">
        <f t="shared" si="18"/>
        <v>1.15337</v>
      </c>
      <c r="O41" s="285">
        <v>1.15337</v>
      </c>
      <c r="P41" s="282">
        <v>0</v>
      </c>
      <c r="Q41" s="280">
        <v>19.51183</v>
      </c>
    </row>
    <row r="42" thickBot="1">
      <c r="B42" s="199" t="s">
        <v>312</v>
      </c>
      <c r="C42" s="200" t="s">
        <v>313</v>
      </c>
      <c r="D42" s="244">
        <f t="shared" si="20"/>
        <v>0</v>
      </c>
      <c r="E42" s="242">
        <f t="shared" si="22"/>
        <v>0</v>
      </c>
      <c r="F42" s="281">
        <v>0</v>
      </c>
      <c r="G42" s="126">
        <v>0</v>
      </c>
      <c r="H42" s="282">
        <v>0</v>
      </c>
      <c r="I42" s="242">
        <f t="shared" si="12"/>
        <v>0</v>
      </c>
      <c r="J42" s="281">
        <v>0</v>
      </c>
      <c r="K42" s="126">
        <v>0</v>
      </c>
      <c r="L42" s="126">
        <v>0</v>
      </c>
      <c r="M42" s="284">
        <v>0</v>
      </c>
      <c r="N42" s="242">
        <f t="shared" si="18"/>
        <v>0</v>
      </c>
      <c r="O42" s="285">
        <v>0</v>
      </c>
      <c r="P42" s="282">
        <v>0</v>
      </c>
      <c r="Q42" s="280">
        <v>0</v>
      </c>
    </row>
    <row r="43">
      <c r="B43" s="180" t="s">
        <v>314</v>
      </c>
      <c r="C43" s="279" t="s">
        <v>315</v>
      </c>
      <c r="D43" s="182">
        <f t="shared" si="20"/>
        <v>0</v>
      </c>
      <c r="E43" s="183">
        <f t="shared" si="22"/>
        <v>0</v>
      </c>
      <c r="F43" s="184">
        <f>F44</f>
        <v>0</v>
      </c>
      <c r="G43" s="185">
        <f>G44</f>
        <v>0</v>
      </c>
      <c r="H43" s="186">
        <f>H44</f>
        <v>0</v>
      </c>
      <c r="I43" s="183">
        <f t="shared" si="12"/>
        <v>0</v>
      </c>
      <c r="J43" s="184">
        <f t="shared" ref="J43:Q43" si="25">J44</f>
        <v>0</v>
      </c>
      <c r="K43" s="185">
        <f t="shared" si="25"/>
        <v>0</v>
      </c>
      <c r="L43" s="185">
        <f t="shared" si="25"/>
        <v>0</v>
      </c>
      <c r="M43" s="182">
        <f t="shared" si="25"/>
        <v>0</v>
      </c>
      <c r="N43" s="183">
        <f t="shared" si="18"/>
        <v>0</v>
      </c>
      <c r="O43" s="188">
        <f t="shared" si="25"/>
        <v>0</v>
      </c>
      <c r="P43" s="186">
        <f t="shared" si="25"/>
        <v>0</v>
      </c>
      <c r="Q43" s="183">
        <f t="shared" si="25"/>
        <v>0</v>
      </c>
    </row>
    <row r="44" thickBot="1">
      <c r="B44" s="199" t="s">
        <v>316</v>
      </c>
      <c r="C44" s="200" t="s">
        <v>317</v>
      </c>
      <c r="D44" s="244">
        <f t="shared" si="20"/>
        <v>0</v>
      </c>
      <c r="E44" s="242">
        <f t="shared" si="22"/>
        <v>0</v>
      </c>
      <c r="F44" s="281">
        <v>0</v>
      </c>
      <c r="G44" s="126">
        <v>0</v>
      </c>
      <c r="H44" s="282">
        <v>0</v>
      </c>
      <c r="I44" s="242">
        <f t="shared" si="12"/>
        <v>0</v>
      </c>
      <c r="J44" s="281">
        <v>0</v>
      </c>
      <c r="K44" s="126">
        <v>0</v>
      </c>
      <c r="L44" s="126">
        <v>0</v>
      </c>
      <c r="M44" s="284">
        <v>0</v>
      </c>
      <c r="N44" s="242">
        <f t="shared" si="18"/>
        <v>0</v>
      </c>
      <c r="O44" s="285">
        <v>0</v>
      </c>
      <c r="P44" s="282">
        <v>0</v>
      </c>
      <c r="Q44" s="280">
        <v>0</v>
      </c>
    </row>
    <row r="45">
      <c r="B45" s="180" t="s">
        <v>318</v>
      </c>
      <c r="C45" s="279" t="s">
        <v>319</v>
      </c>
      <c r="D45" s="182">
        <f t="shared" si="20"/>
        <v>71.498019999999997</v>
      </c>
      <c r="E45" s="183">
        <f t="shared" si="22"/>
        <v>32.601640000000003</v>
      </c>
      <c r="F45" s="184">
        <f>SUM(F46:F50)</f>
        <v>6.3905600000000007</v>
      </c>
      <c r="G45" s="185">
        <f>SUM(G46:G50)</f>
        <v>2.89249</v>
      </c>
      <c r="H45" s="186">
        <f>SUM(H46:H50)</f>
        <v>23.31859</v>
      </c>
      <c r="I45" s="183">
        <f t="shared" si="12"/>
        <v>22.343750000000004</v>
      </c>
      <c r="J45" s="184">
        <f t="shared" ref="J45:Q45" si="26">SUM(J46:J50)</f>
        <v>7.7469900000000003</v>
      </c>
      <c r="K45" s="185">
        <f t="shared" si="26"/>
        <v>12.28241</v>
      </c>
      <c r="L45" s="185">
        <f t="shared" si="26"/>
        <v>2.3143500000000001</v>
      </c>
      <c r="M45" s="182">
        <f t="shared" si="26"/>
        <v>0.26443</v>
      </c>
      <c r="N45" s="183">
        <f t="shared" si="18"/>
        <v>5.6059299999999999</v>
      </c>
      <c r="O45" s="188">
        <f t="shared" si="26"/>
        <v>5.6059299999999999</v>
      </c>
      <c r="P45" s="186">
        <f t="shared" si="26"/>
        <v>0</v>
      </c>
      <c r="Q45" s="183">
        <f t="shared" si="26"/>
        <v>10.682270000000001</v>
      </c>
    </row>
    <row r="46">
      <c r="B46" s="199" t="s">
        <v>320</v>
      </c>
      <c r="C46" s="200" t="s">
        <v>273</v>
      </c>
      <c r="D46" s="244">
        <f t="shared" si="20"/>
        <v>63.601410000000008</v>
      </c>
      <c r="E46" s="242">
        <f t="shared" si="22"/>
        <v>30.157260000000001</v>
      </c>
      <c r="F46" s="281">
        <v>3.94618</v>
      </c>
      <c r="G46" s="126">
        <v>2.89249</v>
      </c>
      <c r="H46" s="282">
        <v>23.31859</v>
      </c>
      <c r="I46" s="242">
        <f t="shared" si="12"/>
        <v>21.024800000000003</v>
      </c>
      <c r="J46" s="281">
        <v>7.0836300000000003</v>
      </c>
      <c r="K46" s="126">
        <v>11.62682</v>
      </c>
      <c r="L46" s="126">
        <v>2.3143500000000001</v>
      </c>
      <c r="M46" s="284">
        <v>0.26443</v>
      </c>
      <c r="N46" s="242">
        <f t="shared" si="18"/>
        <v>1.6126499999999999</v>
      </c>
      <c r="O46" s="285">
        <v>1.6126499999999999</v>
      </c>
      <c r="P46" s="282">
        <v>0</v>
      </c>
      <c r="Q46" s="280">
        <v>10.54227</v>
      </c>
    </row>
    <row r="47">
      <c r="B47" s="199" t="s">
        <v>321</v>
      </c>
      <c r="C47" s="200" t="s">
        <v>277</v>
      </c>
      <c r="D47" s="244">
        <f t="shared" si="20"/>
        <v>7.8966099999999999</v>
      </c>
      <c r="E47" s="242">
        <f t="shared" si="22"/>
        <v>2.4443800000000002</v>
      </c>
      <c r="F47" s="281">
        <v>2.4443800000000002</v>
      </c>
      <c r="G47" s="126">
        <v>0</v>
      </c>
      <c r="H47" s="282">
        <v>0</v>
      </c>
      <c r="I47" s="242">
        <f t="shared" si="12"/>
        <v>1.3189500000000001</v>
      </c>
      <c r="J47" s="281">
        <v>0.66335999999999995</v>
      </c>
      <c r="K47" s="126">
        <v>0.65559000000000001</v>
      </c>
      <c r="L47" s="126">
        <v>0</v>
      </c>
      <c r="M47" s="284">
        <v>0</v>
      </c>
      <c r="N47" s="242">
        <f t="shared" si="18"/>
        <v>3.9932799999999999</v>
      </c>
      <c r="O47" s="285">
        <v>3.9932799999999999</v>
      </c>
      <c r="P47" s="282">
        <v>0</v>
      </c>
      <c r="Q47" s="280">
        <v>0.14000000000000001</v>
      </c>
    </row>
    <row r="48">
      <c r="B48" s="199" t="s">
        <v>322</v>
      </c>
      <c r="C48" s="290" t="s">
        <v>323</v>
      </c>
      <c r="D48" s="244">
        <f t="shared" si="20"/>
        <v>0</v>
      </c>
      <c r="E48" s="242">
        <f t="shared" si="22"/>
        <v>0</v>
      </c>
      <c r="F48" s="281">
        <v>0</v>
      </c>
      <c r="G48" s="126">
        <v>0</v>
      </c>
      <c r="H48" s="282">
        <v>0</v>
      </c>
      <c r="I48" s="242">
        <f t="shared" si="12"/>
        <v>0</v>
      </c>
      <c r="J48" s="281">
        <v>0</v>
      </c>
      <c r="K48" s="126">
        <v>0</v>
      </c>
      <c r="L48" s="126">
        <v>0</v>
      </c>
      <c r="M48" s="284">
        <v>0</v>
      </c>
      <c r="N48" s="242">
        <f t="shared" si="18"/>
        <v>0</v>
      </c>
      <c r="O48" s="285">
        <v>0</v>
      </c>
      <c r="P48" s="282">
        <v>0</v>
      </c>
      <c r="Q48" s="280">
        <v>0</v>
      </c>
    </row>
    <row r="49">
      <c r="B49" s="199" t="s">
        <v>324</v>
      </c>
      <c r="C49" s="291" t="s">
        <v>275</v>
      </c>
      <c r="D49" s="244">
        <f t="shared" si="20"/>
        <v>0</v>
      </c>
      <c r="E49" s="242">
        <f t="shared" si="22"/>
        <v>0</v>
      </c>
      <c r="F49" s="281">
        <v>0</v>
      </c>
      <c r="G49" s="126">
        <v>0</v>
      </c>
      <c r="H49" s="282">
        <v>0</v>
      </c>
      <c r="I49" s="242">
        <f t="shared" si="12"/>
        <v>0</v>
      </c>
      <c r="J49" s="281">
        <v>0</v>
      </c>
      <c r="K49" s="126">
        <v>0</v>
      </c>
      <c r="L49" s="126">
        <v>0</v>
      </c>
      <c r="M49" s="284">
        <v>0</v>
      </c>
      <c r="N49" s="242">
        <f t="shared" si="18"/>
        <v>0</v>
      </c>
      <c r="O49" s="285">
        <v>0</v>
      </c>
      <c r="P49" s="282">
        <v>0</v>
      </c>
      <c r="Q49" s="280">
        <v>0</v>
      </c>
    </row>
    <row r="50" thickBot="1" ht="29.25" customHeight="1">
      <c r="B50" s="199" t="s">
        <v>325</v>
      </c>
      <c r="C50" s="291" t="s">
        <v>326</v>
      </c>
      <c r="D50" s="244">
        <f t="shared" si="20"/>
        <v>0</v>
      </c>
      <c r="E50" s="242">
        <f t="shared" si="22"/>
        <v>0</v>
      </c>
      <c r="F50" s="281">
        <v>0</v>
      </c>
      <c r="G50" s="126">
        <v>0</v>
      </c>
      <c r="H50" s="282">
        <v>0</v>
      </c>
      <c r="I50" s="242">
        <f t="shared" si="12"/>
        <v>0</v>
      </c>
      <c r="J50" s="281">
        <v>0</v>
      </c>
      <c r="K50" s="126">
        <v>0</v>
      </c>
      <c r="L50" s="126">
        <v>0</v>
      </c>
      <c r="M50" s="284">
        <v>0</v>
      </c>
      <c r="N50" s="242">
        <f t="shared" si="18"/>
        <v>0</v>
      </c>
      <c r="O50" s="285">
        <v>0</v>
      </c>
      <c r="P50" s="282">
        <v>0</v>
      </c>
      <c r="Q50" s="280">
        <v>0</v>
      </c>
    </row>
    <row r="51" thickBot="1">
      <c r="B51" s="180" t="s">
        <v>327</v>
      </c>
      <c r="C51" s="279" t="s">
        <v>328</v>
      </c>
      <c r="D51" s="182">
        <f t="shared" si="20"/>
        <v>175.32923101751248</v>
      </c>
      <c r="E51" s="183">
        <f t="shared" si="22"/>
        <v>44.868290194441883</v>
      </c>
      <c r="F51" s="292">
        <v>19.6746682223968</v>
      </c>
      <c r="G51" s="293">
        <v>1.9395268799254799</v>
      </c>
      <c r="H51" s="294">
        <v>23.254095092119599</v>
      </c>
      <c r="I51" s="183">
        <f t="shared" si="12"/>
        <v>103.6667707639245</v>
      </c>
      <c r="J51" s="292">
        <v>28.162403531491101</v>
      </c>
      <c r="K51" s="293">
        <v>48.409197148562598</v>
      </c>
      <c r="L51" s="293">
        <v>27.095170083870801</v>
      </c>
      <c r="M51" s="295">
        <v>15.443881204013399</v>
      </c>
      <c r="N51" s="183">
        <f>SUM(O51:P51)</f>
        <v>10.9258264336351</v>
      </c>
      <c r="O51" s="296">
        <v>10.9258264336351</v>
      </c>
      <c r="P51" s="297">
        <v>0</v>
      </c>
      <c r="Q51" s="298">
        <v>0.42446242149758401</v>
      </c>
    </row>
    <row r="52">
      <c r="B52" s="180" t="s">
        <v>329</v>
      </c>
      <c r="C52" s="279" t="s">
        <v>330</v>
      </c>
      <c r="D52" s="182">
        <f t="shared" si="20"/>
        <v>304.97647998999997</v>
      </c>
      <c r="E52" s="183">
        <f t="shared" si="22"/>
        <v>103.49880999999999</v>
      </c>
      <c r="F52" s="184">
        <f>SUM(F53:F56)</f>
        <v>8.1143999999999998</v>
      </c>
      <c r="G52" s="185">
        <f>SUM(G53:G56)</f>
        <v>0</v>
      </c>
      <c r="H52" s="186">
        <f>SUM(H53:H56)</f>
        <v>95.384409999999988</v>
      </c>
      <c r="I52" s="183">
        <f t="shared" si="12"/>
        <v>151.20252998999999</v>
      </c>
      <c r="J52" s="184">
        <f t="shared" ref="J52:Q52" si="27">SUM(J53:J56)</f>
        <v>73.427309989999998</v>
      </c>
      <c r="K52" s="185">
        <f t="shared" si="27"/>
        <v>63.56615</v>
      </c>
      <c r="L52" s="185">
        <f t="shared" si="27"/>
        <v>14.209070000000001</v>
      </c>
      <c r="M52" s="182">
        <f t="shared" si="27"/>
        <v>11.888599999999999</v>
      </c>
      <c r="N52" s="183">
        <f>SUM(O52:P52)</f>
        <v>27.856500000000004</v>
      </c>
      <c r="O52" s="188">
        <f t="shared" si="27"/>
        <v>27.856500000000004</v>
      </c>
      <c r="P52" s="186">
        <f t="shared" si="27"/>
        <v>0</v>
      </c>
      <c r="Q52" s="183">
        <f t="shared" si="27"/>
        <v>10.530040000000001</v>
      </c>
    </row>
    <row r="53">
      <c r="B53" s="299" t="s">
        <v>331</v>
      </c>
      <c r="C53" s="300" t="s">
        <v>332</v>
      </c>
      <c r="D53" s="244">
        <f t="shared" si="20"/>
        <v>297.86930999999998</v>
      </c>
      <c r="E53" s="242">
        <f t="shared" si="22"/>
        <v>101.26304999999999</v>
      </c>
      <c r="F53" s="281">
        <v>7.9372999999999996</v>
      </c>
      <c r="G53" s="126">
        <v>0</v>
      </c>
      <c r="H53" s="282">
        <v>93.325749999999999</v>
      </c>
      <c r="I53" s="242">
        <f t="shared" si="12"/>
        <v>147.5147</v>
      </c>
      <c r="J53" s="281">
        <v>71.672489999999996</v>
      </c>
      <c r="K53" s="126">
        <v>61.973210000000002</v>
      </c>
      <c r="L53" s="126">
        <v>13.869</v>
      </c>
      <c r="M53" s="284">
        <v>11.684659999999999</v>
      </c>
      <c r="N53" s="242">
        <f>SUM(O53:P53)</f>
        <v>27.056930000000001</v>
      </c>
      <c r="O53" s="285">
        <v>27.056930000000001</v>
      </c>
      <c r="P53" s="282">
        <v>0</v>
      </c>
      <c r="Q53" s="280">
        <v>10.349970000000001</v>
      </c>
    </row>
    <row r="54">
      <c r="B54" s="299" t="s">
        <v>333</v>
      </c>
      <c r="C54" s="300" t="s">
        <v>334</v>
      </c>
      <c r="D54" s="244">
        <f t="shared" si="20"/>
        <v>5.4635399900000001</v>
      </c>
      <c r="E54" s="242">
        <f t="shared" si="22"/>
        <v>1.74169</v>
      </c>
      <c r="F54" s="281">
        <v>0.13711999999999999</v>
      </c>
      <c r="G54" s="126">
        <v>0</v>
      </c>
      <c r="H54" s="282">
        <v>1.6045700000000001</v>
      </c>
      <c r="I54" s="242">
        <f t="shared" si="12"/>
        <v>2.7923599899999996</v>
      </c>
      <c r="J54" s="281">
        <v>1.4732399899999999</v>
      </c>
      <c r="K54" s="126">
        <v>1.07674</v>
      </c>
      <c r="L54" s="126">
        <v>0.24238000000000001</v>
      </c>
      <c r="M54" s="284">
        <v>0.20394000000000001</v>
      </c>
      <c r="N54" s="242">
        <f t="shared" ref="N54:N56" si="28">SUM(O54:P54)</f>
        <v>0.54547999999999996</v>
      </c>
      <c r="O54" s="285">
        <v>0.54547999999999996</v>
      </c>
      <c r="P54" s="282">
        <v>0</v>
      </c>
      <c r="Q54" s="280">
        <v>0.18007000000000001</v>
      </c>
    </row>
    <row r="55">
      <c r="B55" s="299" t="s">
        <v>335</v>
      </c>
      <c r="C55" s="300" t="s">
        <v>336</v>
      </c>
      <c r="D55" s="244">
        <f t="shared" si="20"/>
        <v>1.62975</v>
      </c>
      <c r="E55" s="242">
        <f t="shared" si="22"/>
        <v>0.49407000000000001</v>
      </c>
      <c r="F55" s="281">
        <v>0.039980000000000002</v>
      </c>
      <c r="G55" s="126">
        <v>0</v>
      </c>
      <c r="H55" s="282">
        <v>0.45408999999999999</v>
      </c>
      <c r="I55" s="242">
        <f t="shared" si="12"/>
        <v>0.8815900000000001</v>
      </c>
      <c r="J55" s="281">
        <v>0.26769999999999999</v>
      </c>
      <c r="K55" s="126">
        <v>0.51619999999999999</v>
      </c>
      <c r="L55" s="126">
        <v>0.097689999999999999</v>
      </c>
      <c r="M55" s="284">
        <v>0</v>
      </c>
      <c r="N55" s="242">
        <f t="shared" si="28"/>
        <v>0.25408999999999998</v>
      </c>
      <c r="O55" s="285">
        <v>0.25408999999999998</v>
      </c>
      <c r="P55" s="282">
        <v>0</v>
      </c>
      <c r="Q55" s="280">
        <v>0</v>
      </c>
    </row>
    <row r="56" thickBot="1">
      <c r="B56" s="299" t="s">
        <v>337</v>
      </c>
      <c r="C56" s="290" t="s">
        <v>338</v>
      </c>
      <c r="D56" s="244">
        <f t="shared" si="20"/>
        <v>0.01388</v>
      </c>
      <c r="E56" s="242">
        <f t="shared" si="22"/>
        <v>0</v>
      </c>
      <c r="F56" s="281">
        <v>0</v>
      </c>
      <c r="G56" s="126">
        <v>0</v>
      </c>
      <c r="H56" s="282">
        <v>0</v>
      </c>
      <c r="I56" s="242">
        <f t="shared" si="12"/>
        <v>0.01388</v>
      </c>
      <c r="J56" s="281">
        <v>0.01388</v>
      </c>
      <c r="K56" s="126">
        <v>0</v>
      </c>
      <c r="L56" s="126">
        <v>0</v>
      </c>
      <c r="M56" s="284">
        <v>0</v>
      </c>
      <c r="N56" s="242">
        <f t="shared" si="28"/>
        <v>0</v>
      </c>
      <c r="O56" s="285">
        <v>0</v>
      </c>
      <c r="P56" s="282">
        <v>0</v>
      </c>
      <c r="Q56" s="280">
        <v>0</v>
      </c>
    </row>
    <row r="57">
      <c r="B57" s="180" t="s">
        <v>339</v>
      </c>
      <c r="C57" s="279" t="s">
        <v>340</v>
      </c>
      <c r="D57" s="182">
        <f t="shared" si="20"/>
        <v>49.557409999999997</v>
      </c>
      <c r="E57" s="183">
        <f t="shared" si="22"/>
        <v>32.547293399918217</v>
      </c>
      <c r="F57" s="184">
        <f>SUM(F58:F62)</f>
        <v>31.539919999999999</v>
      </c>
      <c r="G57" s="185">
        <f>SUM(G58:G62)</f>
        <v>0</v>
      </c>
      <c r="H57" s="186">
        <f>SUM(H58:H62)</f>
        <v>1.0073733999182199</v>
      </c>
      <c r="I57" s="183">
        <f t="shared" ref="I57:I120" si="29">SUM(J57:L57)</f>
        <v>16.388705428733424</v>
      </c>
      <c r="J57" s="184">
        <f t="shared" ref="J57:Q57" si="30">SUM(J58:J62)</f>
        <v>0.62835265211371205</v>
      </c>
      <c r="K57" s="185">
        <f t="shared" si="30"/>
        <v>15.6143866927797</v>
      </c>
      <c r="L57" s="185">
        <f t="shared" si="30"/>
        <v>0.145966083840013</v>
      </c>
      <c r="M57" s="182">
        <f t="shared" si="30"/>
        <v>0.62141117134835622</v>
      </c>
      <c r="N57" s="183">
        <f>SUM(O57:P57)</f>
        <v>0</v>
      </c>
      <c r="O57" s="188">
        <f t="shared" si="30"/>
        <v>0</v>
      </c>
      <c r="P57" s="186">
        <f t="shared" si="30"/>
        <v>0</v>
      </c>
      <c r="Q57" s="183">
        <f t="shared" si="30"/>
        <v>0</v>
      </c>
    </row>
    <row r="58">
      <c r="B58" s="299" t="s">
        <v>341</v>
      </c>
      <c r="C58" s="300" t="s">
        <v>342</v>
      </c>
      <c r="D58" s="201">
        <f t="shared" si="20"/>
        <v>31.539919999999999</v>
      </c>
      <c r="E58" s="242">
        <f t="shared" si="22"/>
        <v>31.539919999999999</v>
      </c>
      <c r="F58" s="288">
        <v>31.539919999999999</v>
      </c>
      <c r="G58" s="286">
        <v>0</v>
      </c>
      <c r="H58" s="287">
        <v>0</v>
      </c>
      <c r="I58" s="242">
        <f t="shared" si="29"/>
        <v>0</v>
      </c>
      <c r="J58" s="288">
        <v>0</v>
      </c>
      <c r="K58" s="286">
        <v>0</v>
      </c>
      <c r="L58" s="286">
        <v>0</v>
      </c>
      <c r="M58" s="289">
        <v>0</v>
      </c>
      <c r="N58" s="242">
        <f>SUM(O58:P58)</f>
        <v>0</v>
      </c>
      <c r="O58" s="285">
        <v>0</v>
      </c>
      <c r="P58" s="282">
        <v>0</v>
      </c>
      <c r="Q58" s="301">
        <v>0</v>
      </c>
    </row>
    <row r="59">
      <c r="B59" s="299" t="s">
        <v>343</v>
      </c>
      <c r="C59" s="300" t="s">
        <v>344</v>
      </c>
      <c r="D59" s="201">
        <f t="shared" si="20"/>
        <v>15.108000000000001</v>
      </c>
      <c r="E59" s="242">
        <f t="shared" si="22"/>
        <v>0</v>
      </c>
      <c r="F59" s="288">
        <v>0</v>
      </c>
      <c r="G59" s="286">
        <v>0</v>
      </c>
      <c r="H59" s="287">
        <v>0</v>
      </c>
      <c r="I59" s="242">
        <f t="shared" si="29"/>
        <v>14.563000000000001</v>
      </c>
      <c r="J59" s="288">
        <v>0</v>
      </c>
      <c r="K59" s="286">
        <v>14.563000000000001</v>
      </c>
      <c r="L59" s="286">
        <v>0</v>
      </c>
      <c r="M59" s="289">
        <v>0.54500000000000004</v>
      </c>
      <c r="N59" s="242">
        <f t="shared" ref="N59:N62" si="31">SUM(O59:P59)</f>
        <v>0</v>
      </c>
      <c r="O59" s="285">
        <v>0</v>
      </c>
      <c r="P59" s="282">
        <v>0</v>
      </c>
      <c r="Q59" s="301">
        <v>0</v>
      </c>
    </row>
    <row r="60">
      <c r="B60" s="299" t="s">
        <v>345</v>
      </c>
      <c r="C60" s="300" t="s">
        <v>346</v>
      </c>
      <c r="D60" s="201">
        <f t="shared" si="20"/>
        <v>0</v>
      </c>
      <c r="E60" s="242">
        <f t="shared" si="22"/>
        <v>0</v>
      </c>
      <c r="F60" s="288">
        <v>0</v>
      </c>
      <c r="G60" s="286">
        <v>0</v>
      </c>
      <c r="H60" s="287">
        <v>0</v>
      </c>
      <c r="I60" s="242">
        <f t="shared" si="29"/>
        <v>0</v>
      </c>
      <c r="J60" s="288">
        <v>0</v>
      </c>
      <c r="K60" s="286">
        <v>0</v>
      </c>
      <c r="L60" s="286">
        <v>0</v>
      </c>
      <c r="M60" s="289">
        <v>0</v>
      </c>
      <c r="N60" s="242">
        <f t="shared" si="31"/>
        <v>0</v>
      </c>
      <c r="O60" s="285">
        <v>0</v>
      </c>
      <c r="P60" s="282">
        <v>0</v>
      </c>
      <c r="Q60" s="301">
        <v>0</v>
      </c>
    </row>
    <row r="61">
      <c r="B61" s="299" t="s">
        <v>347</v>
      </c>
      <c r="C61" s="300" t="s">
        <v>348</v>
      </c>
      <c r="D61" s="201">
        <f t="shared" si="20"/>
        <v>0</v>
      </c>
      <c r="E61" s="242">
        <f t="shared" si="22"/>
        <v>0</v>
      </c>
      <c r="F61" s="288">
        <v>0</v>
      </c>
      <c r="G61" s="286">
        <v>0</v>
      </c>
      <c r="H61" s="287">
        <v>0</v>
      </c>
      <c r="I61" s="242">
        <f t="shared" si="29"/>
        <v>0</v>
      </c>
      <c r="J61" s="288">
        <v>0</v>
      </c>
      <c r="K61" s="286">
        <v>0</v>
      </c>
      <c r="L61" s="286">
        <v>0</v>
      </c>
      <c r="M61" s="289">
        <v>0</v>
      </c>
      <c r="N61" s="242">
        <f t="shared" si="31"/>
        <v>0</v>
      </c>
      <c r="O61" s="285">
        <v>0</v>
      </c>
      <c r="P61" s="282">
        <v>0</v>
      </c>
      <c r="Q61" s="301">
        <v>0</v>
      </c>
    </row>
    <row r="62" thickBot="1">
      <c r="B62" s="302" t="s">
        <v>349</v>
      </c>
      <c r="C62" s="290" t="s">
        <v>350</v>
      </c>
      <c r="D62" s="210">
        <f t="shared" si="20"/>
        <v>2.9094900000000012</v>
      </c>
      <c r="E62" s="252">
        <f t="shared" si="22"/>
        <v>1.0073733999182199</v>
      </c>
      <c r="F62" s="303">
        <v>0</v>
      </c>
      <c r="G62" s="304">
        <v>0</v>
      </c>
      <c r="H62" s="305">
        <v>1.0073733999182199</v>
      </c>
      <c r="I62" s="252">
        <f t="shared" si="29"/>
        <v>1.8257054287334251</v>
      </c>
      <c r="J62" s="303">
        <v>0.62835265211371205</v>
      </c>
      <c r="K62" s="304">
        <v>1.0513866927797</v>
      </c>
      <c r="L62" s="304">
        <v>0.145966083840013</v>
      </c>
      <c r="M62" s="306">
        <v>0.076411171348356205</v>
      </c>
      <c r="N62" s="242">
        <f t="shared" si="31"/>
        <v>0</v>
      </c>
      <c r="O62" s="307">
        <v>0</v>
      </c>
      <c r="P62" s="308">
        <v>0</v>
      </c>
      <c r="Q62" s="309">
        <v>0</v>
      </c>
    </row>
    <row r="63">
      <c r="B63" s="180" t="s">
        <v>351</v>
      </c>
      <c r="C63" s="279" t="s">
        <v>352</v>
      </c>
      <c r="D63" s="182">
        <f t="shared" si="20"/>
        <v>0</v>
      </c>
      <c r="E63" s="183">
        <f t="shared" si="22"/>
        <v>0</v>
      </c>
      <c r="F63" s="184">
        <f>F64+F65</f>
        <v>0</v>
      </c>
      <c r="G63" s="185">
        <f>G64+G65</f>
        <v>0</v>
      </c>
      <c r="H63" s="186">
        <f>H64+H65</f>
        <v>0</v>
      </c>
      <c r="I63" s="183">
        <f t="shared" si="29"/>
        <v>0</v>
      </c>
      <c r="J63" s="184">
        <f t="shared" ref="J63:Q63" si="32">J64+J65</f>
        <v>0</v>
      </c>
      <c r="K63" s="185">
        <f t="shared" si="32"/>
        <v>0</v>
      </c>
      <c r="L63" s="185">
        <f t="shared" si="32"/>
        <v>0</v>
      </c>
      <c r="M63" s="182">
        <f t="shared" si="32"/>
        <v>0</v>
      </c>
      <c r="N63" s="183">
        <f>SUM(O63:P63)</f>
        <v>0</v>
      </c>
      <c r="O63" s="188">
        <f t="shared" si="32"/>
        <v>0</v>
      </c>
      <c r="P63" s="186">
        <f t="shared" si="32"/>
        <v>0</v>
      </c>
      <c r="Q63" s="183">
        <f t="shared" si="32"/>
        <v>0</v>
      </c>
    </row>
    <row r="64">
      <c r="B64" s="299" t="s">
        <v>353</v>
      </c>
      <c r="C64" s="300" t="s">
        <v>354</v>
      </c>
      <c r="D64" s="201">
        <f t="shared" si="20"/>
        <v>0</v>
      </c>
      <c r="E64" s="202">
        <f t="shared" si="22"/>
        <v>0</v>
      </c>
      <c r="F64" s="310">
        <v>0</v>
      </c>
      <c r="G64" s="311">
        <v>0</v>
      </c>
      <c r="H64" s="312">
        <v>0</v>
      </c>
      <c r="I64" s="202">
        <f t="shared" si="29"/>
        <v>0</v>
      </c>
      <c r="J64" s="310">
        <v>0</v>
      </c>
      <c r="K64" s="311">
        <v>0</v>
      </c>
      <c r="L64" s="311">
        <v>0</v>
      </c>
      <c r="M64" s="313">
        <v>0</v>
      </c>
      <c r="N64" s="202">
        <f>SUM(O64:P64)</f>
        <v>0</v>
      </c>
      <c r="O64" s="314">
        <v>0</v>
      </c>
      <c r="P64" s="312">
        <v>0</v>
      </c>
      <c r="Q64" s="315">
        <v>0</v>
      </c>
    </row>
    <row r="65" thickBot="1">
      <c r="B65" s="302" t="s">
        <v>355</v>
      </c>
      <c r="C65" s="290" t="s">
        <v>356</v>
      </c>
      <c r="D65" s="210">
        <f t="shared" si="20"/>
        <v>0</v>
      </c>
      <c r="E65" s="211">
        <f t="shared" si="22"/>
        <v>0</v>
      </c>
      <c r="F65" s="316">
        <v>0</v>
      </c>
      <c r="G65" s="317">
        <v>0</v>
      </c>
      <c r="H65" s="318">
        <v>0</v>
      </c>
      <c r="I65" s="211">
        <f t="shared" si="29"/>
        <v>0</v>
      </c>
      <c r="J65" s="316">
        <v>0</v>
      </c>
      <c r="K65" s="317">
        <v>0</v>
      </c>
      <c r="L65" s="317">
        <v>0</v>
      </c>
      <c r="M65" s="319">
        <v>0</v>
      </c>
      <c r="N65" s="202">
        <f>SUM(O65:P65)</f>
        <v>0</v>
      </c>
      <c r="O65" s="320">
        <v>0</v>
      </c>
      <c r="P65" s="318">
        <v>0</v>
      </c>
      <c r="Q65" s="321">
        <v>0</v>
      </c>
    </row>
    <row r="66">
      <c r="B66" s="180" t="s">
        <v>357</v>
      </c>
      <c r="C66" s="279" t="s">
        <v>358</v>
      </c>
      <c r="D66" s="182">
        <f t="shared" si="20"/>
        <v>0</v>
      </c>
      <c r="E66" s="183">
        <f t="shared" si="22"/>
        <v>0</v>
      </c>
      <c r="F66" s="184">
        <f>SUM(F67:F80)</f>
        <v>0</v>
      </c>
      <c r="G66" s="185">
        <f>SUM(G67:G80)</f>
        <v>0</v>
      </c>
      <c r="H66" s="186">
        <f>SUM(H67:H80)</f>
        <v>0</v>
      </c>
      <c r="I66" s="183">
        <f t="shared" si="29"/>
        <v>0</v>
      </c>
      <c r="J66" s="184">
        <f t="shared" ref="J66:Q66" si="33">SUM(J67:J80)</f>
        <v>0</v>
      </c>
      <c r="K66" s="185">
        <f t="shared" si="33"/>
        <v>0</v>
      </c>
      <c r="L66" s="185">
        <f t="shared" si="33"/>
        <v>0</v>
      </c>
      <c r="M66" s="182">
        <f t="shared" si="33"/>
        <v>0</v>
      </c>
      <c r="N66" s="183">
        <f>SUM(O66:P66)</f>
        <v>0</v>
      </c>
      <c r="O66" s="188">
        <f t="shared" si="33"/>
        <v>0</v>
      </c>
      <c r="P66" s="186">
        <f t="shared" si="33"/>
        <v>0</v>
      </c>
      <c r="Q66" s="183">
        <f t="shared" si="33"/>
        <v>0</v>
      </c>
    </row>
    <row r="67">
      <c r="B67" s="299" t="s">
        <v>359</v>
      </c>
      <c r="C67" s="300" t="s">
        <v>360</v>
      </c>
      <c r="D67" s="201">
        <f t="shared" si="20"/>
        <v>0</v>
      </c>
      <c r="E67" s="202">
        <f t="shared" si="22"/>
        <v>0</v>
      </c>
      <c r="F67" s="310">
        <v>0</v>
      </c>
      <c r="G67" s="311">
        <v>0</v>
      </c>
      <c r="H67" s="312">
        <v>0</v>
      </c>
      <c r="I67" s="202">
        <f t="shared" si="29"/>
        <v>0</v>
      </c>
      <c r="J67" s="310">
        <v>0</v>
      </c>
      <c r="K67" s="311">
        <v>0</v>
      </c>
      <c r="L67" s="311">
        <v>0</v>
      </c>
      <c r="M67" s="313">
        <v>0</v>
      </c>
      <c r="N67" s="202">
        <f>SUM(O67:P67)</f>
        <v>0</v>
      </c>
      <c r="O67" s="322">
        <v>0</v>
      </c>
      <c r="P67" s="323">
        <v>0</v>
      </c>
      <c r="Q67" s="315">
        <v>0</v>
      </c>
    </row>
    <row r="68">
      <c r="B68" s="299" t="s">
        <v>361</v>
      </c>
      <c r="C68" s="300" t="s">
        <v>362</v>
      </c>
      <c r="D68" s="201">
        <f t="shared" si="20"/>
        <v>0</v>
      </c>
      <c r="E68" s="202">
        <f t="shared" si="22"/>
        <v>0</v>
      </c>
      <c r="F68" s="310">
        <v>0</v>
      </c>
      <c r="G68" s="311">
        <v>0</v>
      </c>
      <c r="H68" s="312">
        <v>0</v>
      </c>
      <c r="I68" s="202">
        <f t="shared" si="29"/>
        <v>0</v>
      </c>
      <c r="J68" s="310">
        <v>0</v>
      </c>
      <c r="K68" s="311">
        <v>0</v>
      </c>
      <c r="L68" s="311">
        <v>0</v>
      </c>
      <c r="M68" s="313">
        <v>0</v>
      </c>
      <c r="N68" s="202">
        <f t="shared" ref="N68:N80" si="34">SUM(O68:P68)</f>
        <v>0</v>
      </c>
      <c r="O68" s="322">
        <v>0</v>
      </c>
      <c r="P68" s="323">
        <v>0</v>
      </c>
      <c r="Q68" s="315">
        <v>0</v>
      </c>
    </row>
    <row r="69">
      <c r="B69" s="299" t="s">
        <v>363</v>
      </c>
      <c r="C69" s="300" t="s">
        <v>364</v>
      </c>
      <c r="D69" s="201">
        <f t="shared" si="20"/>
        <v>0</v>
      </c>
      <c r="E69" s="202">
        <f t="shared" si="22"/>
        <v>0</v>
      </c>
      <c r="F69" s="310">
        <v>0</v>
      </c>
      <c r="G69" s="311">
        <v>0</v>
      </c>
      <c r="H69" s="312">
        <v>0</v>
      </c>
      <c r="I69" s="202">
        <f t="shared" si="29"/>
        <v>0</v>
      </c>
      <c r="J69" s="310">
        <v>0</v>
      </c>
      <c r="K69" s="311">
        <v>0</v>
      </c>
      <c r="L69" s="311">
        <v>0</v>
      </c>
      <c r="M69" s="313">
        <v>0</v>
      </c>
      <c r="N69" s="202">
        <f t="shared" si="34"/>
        <v>0</v>
      </c>
      <c r="O69" s="322">
        <v>0</v>
      </c>
      <c r="P69" s="323">
        <v>0</v>
      </c>
      <c r="Q69" s="315">
        <v>0</v>
      </c>
    </row>
    <row r="70">
      <c r="B70" s="299" t="s">
        <v>365</v>
      </c>
      <c r="C70" s="300" t="s">
        <v>366</v>
      </c>
      <c r="D70" s="201">
        <f t="shared" si="20"/>
        <v>0</v>
      </c>
      <c r="E70" s="202">
        <f t="shared" si="22"/>
        <v>0</v>
      </c>
      <c r="F70" s="310">
        <v>0</v>
      </c>
      <c r="G70" s="311">
        <v>0</v>
      </c>
      <c r="H70" s="312">
        <v>0</v>
      </c>
      <c r="I70" s="202">
        <f t="shared" si="29"/>
        <v>0</v>
      </c>
      <c r="J70" s="310">
        <v>0</v>
      </c>
      <c r="K70" s="311">
        <v>0</v>
      </c>
      <c r="L70" s="311">
        <v>0</v>
      </c>
      <c r="M70" s="313">
        <v>0</v>
      </c>
      <c r="N70" s="202">
        <f t="shared" si="34"/>
        <v>0</v>
      </c>
      <c r="O70" s="322">
        <v>0</v>
      </c>
      <c r="P70" s="323">
        <v>0</v>
      </c>
      <c r="Q70" s="315">
        <v>0</v>
      </c>
    </row>
    <row r="71">
      <c r="B71" s="299" t="s">
        <v>367</v>
      </c>
      <c r="C71" s="300" t="s">
        <v>368</v>
      </c>
      <c r="D71" s="201">
        <f t="shared" si="20"/>
        <v>0</v>
      </c>
      <c r="E71" s="202">
        <f t="shared" si="22"/>
        <v>0</v>
      </c>
      <c r="F71" s="310">
        <v>0</v>
      </c>
      <c r="G71" s="311">
        <v>0</v>
      </c>
      <c r="H71" s="312">
        <v>0</v>
      </c>
      <c r="I71" s="202">
        <f t="shared" si="29"/>
        <v>0</v>
      </c>
      <c r="J71" s="310">
        <v>0</v>
      </c>
      <c r="K71" s="311">
        <v>0</v>
      </c>
      <c r="L71" s="311">
        <v>0</v>
      </c>
      <c r="M71" s="313">
        <v>0</v>
      </c>
      <c r="N71" s="202">
        <f t="shared" si="34"/>
        <v>0</v>
      </c>
      <c r="O71" s="322">
        <v>0</v>
      </c>
      <c r="P71" s="323">
        <v>0</v>
      </c>
      <c r="Q71" s="315">
        <v>0</v>
      </c>
    </row>
    <row r="72">
      <c r="B72" s="299" t="s">
        <v>369</v>
      </c>
      <c r="C72" s="300" t="s">
        <v>370</v>
      </c>
      <c r="D72" s="201">
        <f t="shared" si="20"/>
        <v>0</v>
      </c>
      <c r="E72" s="202">
        <f t="shared" si="22"/>
        <v>0</v>
      </c>
      <c r="F72" s="310">
        <v>0</v>
      </c>
      <c r="G72" s="311">
        <v>0</v>
      </c>
      <c r="H72" s="312">
        <v>0</v>
      </c>
      <c r="I72" s="202">
        <f t="shared" si="29"/>
        <v>0</v>
      </c>
      <c r="J72" s="310">
        <v>0</v>
      </c>
      <c r="K72" s="311">
        <v>0</v>
      </c>
      <c r="L72" s="311">
        <v>0</v>
      </c>
      <c r="M72" s="313">
        <v>0</v>
      </c>
      <c r="N72" s="202">
        <f t="shared" si="34"/>
        <v>0</v>
      </c>
      <c r="O72" s="322">
        <v>0</v>
      </c>
      <c r="P72" s="323">
        <v>0</v>
      </c>
      <c r="Q72" s="315">
        <v>0</v>
      </c>
    </row>
    <row r="73">
      <c r="B73" s="299" t="s">
        <v>371</v>
      </c>
      <c r="C73" s="300" t="s">
        <v>372</v>
      </c>
      <c r="D73" s="201">
        <f t="shared" si="20"/>
        <v>0</v>
      </c>
      <c r="E73" s="202">
        <f t="shared" si="22"/>
        <v>0</v>
      </c>
      <c r="F73" s="310">
        <v>0</v>
      </c>
      <c r="G73" s="311">
        <v>0</v>
      </c>
      <c r="H73" s="312">
        <v>0</v>
      </c>
      <c r="I73" s="202">
        <f t="shared" si="29"/>
        <v>0</v>
      </c>
      <c r="J73" s="310">
        <v>0</v>
      </c>
      <c r="K73" s="311">
        <v>0</v>
      </c>
      <c r="L73" s="311">
        <v>0</v>
      </c>
      <c r="M73" s="313">
        <v>0</v>
      </c>
      <c r="N73" s="202">
        <f t="shared" si="34"/>
        <v>0</v>
      </c>
      <c r="O73" s="322">
        <v>0</v>
      </c>
      <c r="P73" s="323">
        <v>0</v>
      </c>
      <c r="Q73" s="315">
        <v>0</v>
      </c>
    </row>
    <row r="74">
      <c r="B74" s="299" t="s">
        <v>373</v>
      </c>
      <c r="C74" s="300" t="s">
        <v>374</v>
      </c>
      <c r="D74" s="201">
        <f t="shared" si="20"/>
        <v>0</v>
      </c>
      <c r="E74" s="202">
        <f t="shared" si="22"/>
        <v>0</v>
      </c>
      <c r="F74" s="310">
        <v>0</v>
      </c>
      <c r="G74" s="311">
        <v>0</v>
      </c>
      <c r="H74" s="312">
        <v>0</v>
      </c>
      <c r="I74" s="202">
        <f t="shared" si="29"/>
        <v>0</v>
      </c>
      <c r="J74" s="310">
        <v>0</v>
      </c>
      <c r="K74" s="311">
        <v>0</v>
      </c>
      <c r="L74" s="311">
        <v>0</v>
      </c>
      <c r="M74" s="313">
        <v>0</v>
      </c>
      <c r="N74" s="202">
        <f t="shared" si="34"/>
        <v>0</v>
      </c>
      <c r="O74" s="322">
        <v>0</v>
      </c>
      <c r="P74" s="323">
        <v>0</v>
      </c>
      <c r="Q74" s="315">
        <v>0</v>
      </c>
    </row>
    <row r="75">
      <c r="B75" s="299" t="s">
        <v>375</v>
      </c>
      <c r="C75" s="300" t="s">
        <v>376</v>
      </c>
      <c r="D75" s="201">
        <f t="shared" si="20"/>
        <v>0</v>
      </c>
      <c r="E75" s="202">
        <f t="shared" si="22"/>
        <v>0</v>
      </c>
      <c r="F75" s="310">
        <v>0</v>
      </c>
      <c r="G75" s="311">
        <v>0</v>
      </c>
      <c r="H75" s="312">
        <v>0</v>
      </c>
      <c r="I75" s="202">
        <f t="shared" si="29"/>
        <v>0</v>
      </c>
      <c r="J75" s="310">
        <v>0</v>
      </c>
      <c r="K75" s="311">
        <v>0</v>
      </c>
      <c r="L75" s="311">
        <v>0</v>
      </c>
      <c r="M75" s="313">
        <v>0</v>
      </c>
      <c r="N75" s="202">
        <f t="shared" si="34"/>
        <v>0</v>
      </c>
      <c r="O75" s="322">
        <v>0</v>
      </c>
      <c r="P75" s="323">
        <v>0</v>
      </c>
      <c r="Q75" s="315">
        <v>0</v>
      </c>
    </row>
    <row r="76">
      <c r="B76" s="299" t="s">
        <v>377</v>
      </c>
      <c r="C76" s="300" t="s">
        <v>378</v>
      </c>
      <c r="D76" s="201">
        <f t="shared" si="20"/>
        <v>0</v>
      </c>
      <c r="E76" s="202">
        <f t="shared" si="22"/>
        <v>0</v>
      </c>
      <c r="F76" s="310">
        <v>0</v>
      </c>
      <c r="G76" s="311">
        <v>0</v>
      </c>
      <c r="H76" s="312">
        <v>0</v>
      </c>
      <c r="I76" s="202">
        <f t="shared" si="29"/>
        <v>0</v>
      </c>
      <c r="J76" s="310">
        <v>0</v>
      </c>
      <c r="K76" s="311">
        <v>0</v>
      </c>
      <c r="L76" s="311">
        <v>0</v>
      </c>
      <c r="M76" s="313">
        <v>0</v>
      </c>
      <c r="N76" s="202">
        <f t="shared" si="34"/>
        <v>0</v>
      </c>
      <c r="O76" s="322">
        <v>0</v>
      </c>
      <c r="P76" s="323">
        <v>0</v>
      </c>
      <c r="Q76" s="315">
        <v>0</v>
      </c>
    </row>
    <row r="77">
      <c r="B77" s="299" t="s">
        <v>379</v>
      </c>
      <c r="C77" s="300" t="s">
        <v>380</v>
      </c>
      <c r="D77" s="201">
        <f t="shared" si="20"/>
        <v>0</v>
      </c>
      <c r="E77" s="202">
        <f t="shared" si="22"/>
        <v>0</v>
      </c>
      <c r="F77" s="310">
        <v>0</v>
      </c>
      <c r="G77" s="311">
        <v>0</v>
      </c>
      <c r="H77" s="312">
        <v>0</v>
      </c>
      <c r="I77" s="202">
        <f t="shared" si="29"/>
        <v>0</v>
      </c>
      <c r="J77" s="310">
        <v>0</v>
      </c>
      <c r="K77" s="311">
        <v>0</v>
      </c>
      <c r="L77" s="311">
        <v>0</v>
      </c>
      <c r="M77" s="313">
        <v>0</v>
      </c>
      <c r="N77" s="202">
        <f t="shared" si="34"/>
        <v>0</v>
      </c>
      <c r="O77" s="322">
        <v>0</v>
      </c>
      <c r="P77" s="323">
        <v>0</v>
      </c>
      <c r="Q77" s="315">
        <v>0</v>
      </c>
    </row>
    <row r="78">
      <c r="B78" s="299" t="s">
        <v>381</v>
      </c>
      <c r="C78" s="300" t="s">
        <v>382</v>
      </c>
      <c r="D78" s="201">
        <f t="shared" si="20"/>
        <v>0</v>
      </c>
      <c r="E78" s="202">
        <f t="shared" si="22"/>
        <v>0</v>
      </c>
      <c r="F78" s="310">
        <v>0</v>
      </c>
      <c r="G78" s="311">
        <v>0</v>
      </c>
      <c r="H78" s="312">
        <v>0</v>
      </c>
      <c r="I78" s="202">
        <f t="shared" si="29"/>
        <v>0</v>
      </c>
      <c r="J78" s="310">
        <v>0</v>
      </c>
      <c r="K78" s="311">
        <v>0</v>
      </c>
      <c r="L78" s="311">
        <v>0</v>
      </c>
      <c r="M78" s="313">
        <v>0</v>
      </c>
      <c r="N78" s="202">
        <f t="shared" si="34"/>
        <v>0</v>
      </c>
      <c r="O78" s="322">
        <v>0</v>
      </c>
      <c r="P78" s="323">
        <v>0</v>
      </c>
      <c r="Q78" s="315">
        <v>0</v>
      </c>
    </row>
    <row r="79">
      <c r="B79" s="299" t="s">
        <v>383</v>
      </c>
      <c r="C79" s="300" t="s">
        <v>384</v>
      </c>
      <c r="D79" s="201">
        <f t="shared" si="20"/>
        <v>0</v>
      </c>
      <c r="E79" s="202">
        <f t="shared" si="22"/>
        <v>0</v>
      </c>
      <c r="F79" s="310">
        <v>0</v>
      </c>
      <c r="G79" s="311">
        <v>0</v>
      </c>
      <c r="H79" s="312">
        <v>0</v>
      </c>
      <c r="I79" s="202">
        <f t="shared" si="29"/>
        <v>0</v>
      </c>
      <c r="J79" s="310">
        <v>0</v>
      </c>
      <c r="K79" s="311">
        <v>0</v>
      </c>
      <c r="L79" s="311">
        <v>0</v>
      </c>
      <c r="M79" s="313">
        <v>0</v>
      </c>
      <c r="N79" s="202">
        <f t="shared" si="34"/>
        <v>0</v>
      </c>
      <c r="O79" s="322">
        <v>0</v>
      </c>
      <c r="P79" s="323">
        <v>0</v>
      </c>
      <c r="Q79" s="315">
        <v>0</v>
      </c>
    </row>
    <row r="80" thickBot="1">
      <c r="B80" s="324" t="s">
        <v>385</v>
      </c>
      <c r="C80" s="325" t="s">
        <v>386</v>
      </c>
      <c r="D80" s="326">
        <f t="shared" si="20"/>
        <v>0</v>
      </c>
      <c r="E80" s="327">
        <f t="shared" si="22"/>
        <v>0</v>
      </c>
      <c r="F80" s="328">
        <v>0</v>
      </c>
      <c r="G80" s="329">
        <v>0</v>
      </c>
      <c r="H80" s="330">
        <v>0</v>
      </c>
      <c r="I80" s="327">
        <f t="shared" si="29"/>
        <v>0</v>
      </c>
      <c r="J80" s="328">
        <v>0</v>
      </c>
      <c r="K80" s="329">
        <v>0</v>
      </c>
      <c r="L80" s="329">
        <v>0</v>
      </c>
      <c r="M80" s="331">
        <v>0</v>
      </c>
      <c r="N80" s="202">
        <f t="shared" si="34"/>
        <v>0</v>
      </c>
      <c r="O80" s="332">
        <v>0</v>
      </c>
      <c r="P80" s="333">
        <v>0</v>
      </c>
      <c r="Q80" s="334">
        <v>0</v>
      </c>
    </row>
    <row r="81" thickBot="1">
      <c r="B81" s="335" t="s">
        <v>387</v>
      </c>
      <c r="C81" s="336" t="s">
        <v>388</v>
      </c>
      <c r="D81" s="337">
        <f t="shared" si="20"/>
        <v>0</v>
      </c>
      <c r="E81" s="338">
        <f t="shared" si="22"/>
        <v>0</v>
      </c>
      <c r="F81" s="339">
        <v>0</v>
      </c>
      <c r="G81" s="340">
        <v>0</v>
      </c>
      <c r="H81" s="341">
        <v>0</v>
      </c>
      <c r="I81" s="338">
        <f t="shared" si="29"/>
        <v>0</v>
      </c>
      <c r="J81" s="339">
        <v>0</v>
      </c>
      <c r="K81" s="340">
        <v>0</v>
      </c>
      <c r="L81" s="340">
        <v>0</v>
      </c>
      <c r="M81" s="342">
        <v>0</v>
      </c>
      <c r="N81" s="338">
        <f>SUM(O81:P81)</f>
        <v>0</v>
      </c>
      <c r="O81" s="343">
        <v>0</v>
      </c>
      <c r="P81" s="344">
        <v>0</v>
      </c>
      <c r="Q81" s="345">
        <v>0</v>
      </c>
    </row>
    <row r="82">
      <c r="A82" s="346"/>
      <c r="B82" s="180" t="s">
        <v>389</v>
      </c>
      <c r="C82" s="240" t="s">
        <v>390</v>
      </c>
      <c r="D82" s="182">
        <f t="shared" si="20"/>
        <v>63.650480000000002</v>
      </c>
      <c r="E82" s="183">
        <f t="shared" si="22"/>
        <v>19.56392</v>
      </c>
      <c r="F82" s="184">
        <f>SUM(F83:F89)</f>
        <v>6.7627199999999998</v>
      </c>
      <c r="G82" s="185">
        <f>SUM(G83:G89)</f>
        <v>1.04</v>
      </c>
      <c r="H82" s="186">
        <f>SUM(H83:H89)</f>
        <v>11.761200000000001</v>
      </c>
      <c r="I82" s="183">
        <f t="shared" si="29"/>
        <v>43.388310000000004</v>
      </c>
      <c r="J82" s="184">
        <f t="shared" ref="J82:Q82" si="35">SUM(J83:J89)</f>
        <v>2.5</v>
      </c>
      <c r="K82" s="185">
        <f t="shared" si="35"/>
        <v>8.8728099999999994</v>
      </c>
      <c r="L82" s="185">
        <f t="shared" si="35"/>
        <v>32.015500000000003</v>
      </c>
      <c r="M82" s="182">
        <f t="shared" si="35"/>
        <v>0</v>
      </c>
      <c r="N82" s="183">
        <f>SUM(O82:P82)</f>
        <v>0</v>
      </c>
      <c r="O82" s="188">
        <f t="shared" si="35"/>
        <v>0</v>
      </c>
      <c r="P82" s="186">
        <f t="shared" si="35"/>
        <v>0</v>
      </c>
      <c r="Q82" s="183">
        <f t="shared" si="35"/>
        <v>0.69825000000000004</v>
      </c>
    </row>
    <row r="83">
      <c r="A83" s="346"/>
      <c r="B83" s="347" t="s">
        <v>391</v>
      </c>
      <c r="C83" s="348" t="s">
        <v>392</v>
      </c>
      <c r="D83" s="349">
        <f t="shared" si="20"/>
        <v>0</v>
      </c>
      <c r="E83" s="350">
        <f t="shared" si="22"/>
        <v>0</v>
      </c>
      <c r="F83" s="351">
        <v>0</v>
      </c>
      <c r="G83" s="352">
        <v>0</v>
      </c>
      <c r="H83" s="353">
        <v>0</v>
      </c>
      <c r="I83" s="350">
        <f t="shared" si="29"/>
        <v>0</v>
      </c>
      <c r="J83" s="351">
        <v>0</v>
      </c>
      <c r="K83" s="352">
        <v>0</v>
      </c>
      <c r="L83" s="352">
        <v>0</v>
      </c>
      <c r="M83" s="354">
        <v>0</v>
      </c>
      <c r="N83" s="350">
        <f>SUM(O83:P83)</f>
        <v>0</v>
      </c>
      <c r="O83" s="355">
        <v>0</v>
      </c>
      <c r="P83" s="356">
        <v>0</v>
      </c>
      <c r="Q83" s="357">
        <v>0</v>
      </c>
    </row>
    <row r="84">
      <c r="A84" s="346"/>
      <c r="B84" s="347" t="s">
        <v>393</v>
      </c>
      <c r="C84" s="348" t="s">
        <v>394</v>
      </c>
      <c r="D84" s="349">
        <f t="shared" si="20"/>
        <v>0</v>
      </c>
      <c r="E84" s="350">
        <f t="shared" si="22"/>
        <v>0</v>
      </c>
      <c r="F84" s="351">
        <v>0</v>
      </c>
      <c r="G84" s="352">
        <v>0</v>
      </c>
      <c r="H84" s="353">
        <v>0</v>
      </c>
      <c r="I84" s="350">
        <f t="shared" si="29"/>
        <v>0</v>
      </c>
      <c r="J84" s="351">
        <v>0</v>
      </c>
      <c r="K84" s="352">
        <v>0</v>
      </c>
      <c r="L84" s="352">
        <v>0</v>
      </c>
      <c r="M84" s="354">
        <v>0</v>
      </c>
      <c r="N84" s="350">
        <f t="shared" ref="N84:N89" si="36">SUM(O84:P84)</f>
        <v>0</v>
      </c>
      <c r="O84" s="355">
        <v>0</v>
      </c>
      <c r="P84" s="356">
        <v>0</v>
      </c>
      <c r="Q84" s="357">
        <v>0</v>
      </c>
    </row>
    <row r="85">
      <c r="A85" s="346"/>
      <c r="B85" s="358" t="s">
        <v>395</v>
      </c>
      <c r="C85" s="359" t="s">
        <v>396</v>
      </c>
      <c r="D85" s="349">
        <f t="shared" si="20"/>
        <v>20.691839999999999</v>
      </c>
      <c r="E85" s="242">
        <f t="shared" si="22"/>
        <v>11.761200000000001</v>
      </c>
      <c r="F85" s="351">
        <v>0</v>
      </c>
      <c r="G85" s="352">
        <v>0</v>
      </c>
      <c r="H85" s="353">
        <v>11.761200000000001</v>
      </c>
      <c r="I85" s="242">
        <f t="shared" si="29"/>
        <v>8.9306400000000004</v>
      </c>
      <c r="J85" s="351">
        <v>0</v>
      </c>
      <c r="K85" s="352">
        <v>6.2931400000000002</v>
      </c>
      <c r="L85" s="352">
        <v>2.6375000000000002</v>
      </c>
      <c r="M85" s="354">
        <v>0</v>
      </c>
      <c r="N85" s="350">
        <f t="shared" si="36"/>
        <v>0</v>
      </c>
      <c r="O85" s="355">
        <v>0</v>
      </c>
      <c r="P85" s="356">
        <v>0</v>
      </c>
      <c r="Q85" s="357">
        <v>0</v>
      </c>
    </row>
    <row r="86">
      <c r="A86" s="346"/>
      <c r="B86" s="360" t="s">
        <v>397</v>
      </c>
      <c r="C86" s="361" t="s">
        <v>398</v>
      </c>
      <c r="D86" s="349">
        <f t="shared" si="20"/>
        <v>30.489139999999999</v>
      </c>
      <c r="E86" s="252">
        <f t="shared" si="22"/>
        <v>0</v>
      </c>
      <c r="F86" s="351">
        <v>0</v>
      </c>
      <c r="G86" s="352">
        <v>0</v>
      </c>
      <c r="H86" s="353">
        <v>0</v>
      </c>
      <c r="I86" s="252">
        <f t="shared" si="29"/>
        <v>30.489139999999999</v>
      </c>
      <c r="J86" s="351">
        <v>0</v>
      </c>
      <c r="K86" s="352">
        <v>1.11114</v>
      </c>
      <c r="L86" s="352">
        <v>29.378</v>
      </c>
      <c r="M86" s="354">
        <v>0</v>
      </c>
      <c r="N86" s="350">
        <f t="shared" si="36"/>
        <v>0</v>
      </c>
      <c r="O86" s="355">
        <v>0</v>
      </c>
      <c r="P86" s="356">
        <v>0</v>
      </c>
      <c r="Q86" s="357">
        <v>0</v>
      </c>
    </row>
    <row r="87">
      <c r="A87" s="346"/>
      <c r="B87" s="360" t="s">
        <v>399</v>
      </c>
      <c r="C87" s="250" t="s">
        <v>400</v>
      </c>
      <c r="D87" s="349">
        <f t="shared" si="20"/>
        <v>12.4695</v>
      </c>
      <c r="E87" s="252">
        <f t="shared" si="22"/>
        <v>7.8027199999999999</v>
      </c>
      <c r="F87" s="351">
        <v>6.7627199999999998</v>
      </c>
      <c r="G87" s="352">
        <v>1.04</v>
      </c>
      <c r="H87" s="353">
        <v>0</v>
      </c>
      <c r="I87" s="252">
        <f t="shared" si="29"/>
        <v>3.9685299999999999</v>
      </c>
      <c r="J87" s="351">
        <v>2.5</v>
      </c>
      <c r="K87" s="352">
        <v>1.4685299999999999</v>
      </c>
      <c r="L87" s="352">
        <v>0</v>
      </c>
      <c r="M87" s="354">
        <v>0</v>
      </c>
      <c r="N87" s="350">
        <f t="shared" si="36"/>
        <v>0</v>
      </c>
      <c r="O87" s="355">
        <v>0</v>
      </c>
      <c r="P87" s="356">
        <v>0</v>
      </c>
      <c r="Q87" s="357">
        <v>0.69825000000000004</v>
      </c>
    </row>
    <row r="88">
      <c r="A88" s="346"/>
      <c r="B88" s="360" t="s">
        <v>401</v>
      </c>
      <c r="C88" s="250" t="s">
        <v>402</v>
      </c>
      <c r="D88" s="349">
        <f t="shared" si="20"/>
        <v>0</v>
      </c>
      <c r="E88" s="252">
        <f t="shared" si="22"/>
        <v>0</v>
      </c>
      <c r="F88" s="351">
        <v>0</v>
      </c>
      <c r="G88" s="352">
        <v>0</v>
      </c>
      <c r="H88" s="353">
        <v>0</v>
      </c>
      <c r="I88" s="252">
        <f t="shared" si="29"/>
        <v>0</v>
      </c>
      <c r="J88" s="351">
        <v>0</v>
      </c>
      <c r="K88" s="352">
        <v>0</v>
      </c>
      <c r="L88" s="352">
        <v>0</v>
      </c>
      <c r="M88" s="354">
        <v>0</v>
      </c>
      <c r="N88" s="350">
        <f t="shared" si="36"/>
        <v>0</v>
      </c>
      <c r="O88" s="355">
        <v>0</v>
      </c>
      <c r="P88" s="356">
        <v>0</v>
      </c>
      <c r="Q88" s="357">
        <v>0</v>
      </c>
    </row>
    <row r="89" thickBot="1">
      <c r="A89" s="346"/>
      <c r="B89" s="360" t="s">
        <v>403</v>
      </c>
      <c r="C89" s="250" t="s">
        <v>404</v>
      </c>
      <c r="D89" s="349">
        <f t="shared" si="20"/>
        <v>0</v>
      </c>
      <c r="E89" s="252">
        <f t="shared" si="22"/>
        <v>0</v>
      </c>
      <c r="F89" s="362">
        <v>0</v>
      </c>
      <c r="G89" s="363">
        <v>0</v>
      </c>
      <c r="H89" s="308">
        <v>0</v>
      </c>
      <c r="I89" s="252">
        <f t="shared" si="29"/>
        <v>0</v>
      </c>
      <c r="J89" s="362">
        <v>0</v>
      </c>
      <c r="K89" s="363">
        <v>0</v>
      </c>
      <c r="L89" s="363">
        <v>0</v>
      </c>
      <c r="M89" s="364">
        <v>0</v>
      </c>
      <c r="N89" s="350">
        <f t="shared" si="36"/>
        <v>0</v>
      </c>
      <c r="O89" s="365">
        <v>0</v>
      </c>
      <c r="P89" s="305">
        <v>0</v>
      </c>
      <c r="Q89" s="366">
        <v>0</v>
      </c>
    </row>
    <row r="90" thickTop="1" thickBot="1" ht="42" customHeight="1">
      <c r="A90" s="346"/>
      <c r="B90" s="163" t="s">
        <v>59</v>
      </c>
      <c r="C90" s="164" t="s">
        <v>405</v>
      </c>
      <c r="D90" s="367">
        <f>D91+D94+D97+D99+D105+D106+D111+D115+D118+D133+D134</f>
        <v>186.78835036800649</v>
      </c>
      <c r="E90" s="163">
        <f t="shared" si="22"/>
        <v>66.540286723291899</v>
      </c>
      <c r="F90" s="267">
        <f>F91+F94+F97+F99+F105+F106+F111+F115+F118+F133+F134</f>
        <v>7.1637533221663512</v>
      </c>
      <c r="G90" s="268">
        <f>G91+G94+G97+G99+G105+G106+G111+G115+G118+G133+G134</f>
        <v>8.4766000320501131</v>
      </c>
      <c r="H90" s="269">
        <f>H91+H94+H97+H99+H105+H106+H111+H115+H118+H133+H134</f>
        <v>50.899933369075441</v>
      </c>
      <c r="I90" s="163">
        <f t="shared" si="29"/>
        <v>113.33776522735067</v>
      </c>
      <c r="J90" s="267">
        <f t="shared" ref="J90:Q90" si="37">J91+J94+J97+J99+J105+J106+J111+J115+J118+J133+J134</f>
        <v>74.14276452280501</v>
      </c>
      <c r="K90" s="268">
        <f t="shared" si="37"/>
        <v>29.923729909679007</v>
      </c>
      <c r="L90" s="268">
        <f t="shared" si="37"/>
        <v>9.2712707948666555</v>
      </c>
      <c r="M90" s="266">
        <f t="shared" si="37"/>
        <v>5.511777604599212</v>
      </c>
      <c r="N90" s="163">
        <f t="shared" ref="N90:N100" si="38">SUM(O90:P90)</f>
        <v>0.44626201161830326</v>
      </c>
      <c r="O90" s="271">
        <f t="shared" si="37"/>
        <v>0.44626201161830326</v>
      </c>
      <c r="P90" s="269">
        <f t="shared" si="37"/>
        <v>0</v>
      </c>
      <c r="Q90" s="163">
        <f t="shared" si="37"/>
        <v>0.95225880114639494</v>
      </c>
      <c r="R90" s="368"/>
      <c r="S90" s="369"/>
    </row>
    <row r="91" thickTop="1">
      <c r="B91" s="172" t="s">
        <v>147</v>
      </c>
      <c r="C91" s="370" t="s">
        <v>299</v>
      </c>
      <c r="D91" s="371">
        <f>D92+D93</f>
        <v>0</v>
      </c>
      <c r="E91" s="372">
        <f t="shared" si="22"/>
        <v>0</v>
      </c>
      <c r="F91" s="373">
        <f>F92+F93</f>
        <v>0</v>
      </c>
      <c r="G91" s="374">
        <f>G92+G93</f>
        <v>0</v>
      </c>
      <c r="H91" s="375">
        <f>H92+H93</f>
        <v>0</v>
      </c>
      <c r="I91" s="372">
        <f t="shared" si="29"/>
        <v>0</v>
      </c>
      <c r="J91" s="373">
        <f t="shared" ref="J91:Q91" si="39">J92+J93</f>
        <v>0</v>
      </c>
      <c r="K91" s="374">
        <f t="shared" si="39"/>
        <v>0</v>
      </c>
      <c r="L91" s="374">
        <f t="shared" si="39"/>
        <v>0</v>
      </c>
      <c r="M91" s="376">
        <f t="shared" si="39"/>
        <v>0</v>
      </c>
      <c r="N91" s="372">
        <f t="shared" si="38"/>
        <v>0</v>
      </c>
      <c r="O91" s="377">
        <f t="shared" si="39"/>
        <v>0</v>
      </c>
      <c r="P91" s="375">
        <f t="shared" si="39"/>
        <v>0</v>
      </c>
      <c r="Q91" s="372">
        <f t="shared" si="39"/>
        <v>0</v>
      </c>
      <c r="R91" s="368"/>
      <c r="S91" s="369"/>
      <c r="T91" s="241"/>
    </row>
    <row r="92" ht="32.25" customHeight="1">
      <c r="B92" s="199" t="s">
        <v>406</v>
      </c>
      <c r="C92" s="200" t="s">
        <v>267</v>
      </c>
      <c r="D92" s="378">
        <v>0</v>
      </c>
      <c r="E92" s="242">
        <f t="shared" si="22"/>
        <v>0</v>
      </c>
      <c r="F92" s="245">
        <f>IFERROR($D$92*F143/100, 0)</f>
        <v>0</v>
      </c>
      <c r="G92" s="246">
        <f>IFERROR($D$92*G143/100, 0)</f>
        <v>0</v>
      </c>
      <c r="H92" s="247">
        <f>IFERROR($D$92*H143/100, 0)</f>
        <v>0</v>
      </c>
      <c r="I92" s="242">
        <f t="shared" si="29"/>
        <v>0</v>
      </c>
      <c r="J92" s="245">
        <f t="shared" ref="J92:Q92" si="40">IFERROR($D$92*J143/100, 0)</f>
        <v>0</v>
      </c>
      <c r="K92" s="246">
        <f t="shared" si="40"/>
        <v>0</v>
      </c>
      <c r="L92" s="246">
        <f t="shared" si="40"/>
        <v>0</v>
      </c>
      <c r="M92" s="244">
        <f t="shared" si="40"/>
        <v>0</v>
      </c>
      <c r="N92" s="242">
        <f t="shared" si="38"/>
        <v>0</v>
      </c>
      <c r="O92" s="249">
        <f t="shared" ref="O92:P92" si="41">IFERROR($D$92*O143/100, 0)</f>
        <v>0</v>
      </c>
      <c r="P92" s="247">
        <f t="shared" si="41"/>
        <v>0</v>
      </c>
      <c r="Q92" s="242">
        <f t="shared" si="40"/>
        <v>0</v>
      </c>
      <c r="R92" s="379"/>
      <c r="S92" s="380"/>
    </row>
    <row r="93" thickBot="1" ht="27" customHeight="1">
      <c r="B93" s="199" t="s">
        <v>407</v>
      </c>
      <c r="C93" s="200" t="s">
        <v>302</v>
      </c>
      <c r="D93" s="378">
        <v>0</v>
      </c>
      <c r="E93" s="242">
        <f t="shared" si="22"/>
        <v>0</v>
      </c>
      <c r="F93" s="245">
        <f>IFERROR($D$93*F144/100, 0)</f>
        <v>0</v>
      </c>
      <c r="G93" s="246">
        <f>IFERROR($D$93*G144/100, 0)</f>
        <v>0</v>
      </c>
      <c r="H93" s="247">
        <f>IFERROR($D$93*H144/100, 0)</f>
        <v>0</v>
      </c>
      <c r="I93" s="242">
        <f t="shared" si="29"/>
        <v>0</v>
      </c>
      <c r="J93" s="245">
        <f t="shared" ref="J93:Q93" si="42">IFERROR($D$93*J144/100, 0)</f>
        <v>0</v>
      </c>
      <c r="K93" s="246">
        <f t="shared" si="42"/>
        <v>0</v>
      </c>
      <c r="L93" s="246">
        <f t="shared" si="42"/>
        <v>0</v>
      </c>
      <c r="M93" s="244">
        <f t="shared" si="42"/>
        <v>0</v>
      </c>
      <c r="N93" s="242">
        <f t="shared" si="38"/>
        <v>0</v>
      </c>
      <c r="O93" s="249">
        <f t="shared" ref="O93:P93" si="43">IFERROR($D$93*O144/100, 0)</f>
        <v>0</v>
      </c>
      <c r="P93" s="247">
        <f t="shared" si="43"/>
        <v>0</v>
      </c>
      <c r="Q93" s="242">
        <f t="shared" si="42"/>
        <v>0</v>
      </c>
      <c r="R93" s="379"/>
      <c r="S93" s="380"/>
    </row>
    <row r="94">
      <c r="B94" s="180" t="s">
        <v>149</v>
      </c>
      <c r="C94" s="279" t="s">
        <v>309</v>
      </c>
      <c r="D94" s="381">
        <f>D95+D96</f>
        <v>18.461980000000001</v>
      </c>
      <c r="E94" s="183">
        <f t="shared" si="22"/>
        <v>6.5767776216203186</v>
      </c>
      <c r="F94" s="184">
        <f>F95+F96</f>
        <v>0.70805845385003197</v>
      </c>
      <c r="G94" s="185">
        <f>G95+G96</f>
        <v>0.83781895365201164</v>
      </c>
      <c r="H94" s="186">
        <f>H95+H96</f>
        <v>5.030900214118275</v>
      </c>
      <c r="I94" s="183">
        <f t="shared" si="29"/>
        <v>11.202195162329785</v>
      </c>
      <c r="J94" s="184">
        <f t="shared" ref="J94:Q94" si="44">J95+J96</f>
        <v>7.3281991787384513</v>
      </c>
      <c r="K94" s="185">
        <f t="shared" si="44"/>
        <v>2.9576325398745036</v>
      </c>
      <c r="L94" s="185">
        <f t="shared" si="44"/>
        <v>0.91636344371683021</v>
      </c>
      <c r="M94" s="182">
        <f t="shared" si="44"/>
        <v>0.54477877073209569</v>
      </c>
      <c r="N94" s="183">
        <f t="shared" si="38"/>
        <v>0.04410810586969055</v>
      </c>
      <c r="O94" s="188">
        <f t="shared" ref="O94:P94" si="45">O95+O96</f>
        <v>0.04410810586969055</v>
      </c>
      <c r="P94" s="186">
        <f t="shared" si="45"/>
        <v>0</v>
      </c>
      <c r="Q94" s="183">
        <f t="shared" si="44"/>
        <v>0.094120339448107021</v>
      </c>
      <c r="R94" s="368"/>
      <c r="S94" s="369"/>
    </row>
    <row r="95" ht="29.25" customHeight="1">
      <c r="B95" s="199" t="s">
        <v>151</v>
      </c>
      <c r="C95" s="200" t="s">
        <v>311</v>
      </c>
      <c r="D95" s="378">
        <v>18.461980000000001</v>
      </c>
      <c r="E95" s="242">
        <f t="shared" si="22"/>
        <v>6.5767776216203186</v>
      </c>
      <c r="F95" s="245">
        <f>IFERROR($D$95*F146/100, 0)</f>
        <v>0.70805845385003197</v>
      </c>
      <c r="G95" s="246">
        <f>IFERROR($D$95*G146/100, 0)</f>
        <v>0.83781895365201164</v>
      </c>
      <c r="H95" s="247">
        <f>IFERROR($D$95*H146/100, 0)</f>
        <v>5.030900214118275</v>
      </c>
      <c r="I95" s="242">
        <f t="shared" si="29"/>
        <v>11.202195162329785</v>
      </c>
      <c r="J95" s="245">
        <f t="shared" ref="J95:Q95" si="46">IFERROR($D$95*J146/100, 0)</f>
        <v>7.3281991787384513</v>
      </c>
      <c r="K95" s="246">
        <f t="shared" si="46"/>
        <v>2.9576325398745036</v>
      </c>
      <c r="L95" s="246">
        <f t="shared" si="46"/>
        <v>0.91636344371683021</v>
      </c>
      <c r="M95" s="244">
        <f t="shared" si="46"/>
        <v>0.54477877073209569</v>
      </c>
      <c r="N95" s="242">
        <f t="shared" si="38"/>
        <v>0.04410810586969055</v>
      </c>
      <c r="O95" s="249">
        <f t="shared" ref="O95:P95" si="47">IFERROR($D$95*O146/100, 0)</f>
        <v>0.04410810586969055</v>
      </c>
      <c r="P95" s="247">
        <f t="shared" si="47"/>
        <v>0</v>
      </c>
      <c r="Q95" s="242">
        <f t="shared" si="46"/>
        <v>0.094120339448107021</v>
      </c>
      <c r="R95" s="379"/>
      <c r="S95" s="380"/>
    </row>
    <row r="96" thickBot="1" ht="25.5" customHeight="1">
      <c r="B96" s="199" t="s">
        <v>153</v>
      </c>
      <c r="C96" s="200" t="s">
        <v>313</v>
      </c>
      <c r="D96" s="378">
        <v>0</v>
      </c>
      <c r="E96" s="242">
        <f t="shared" si="22"/>
        <v>0</v>
      </c>
      <c r="F96" s="245">
        <f>IFERROR($D$96*F147/100, 0)</f>
        <v>0</v>
      </c>
      <c r="G96" s="246">
        <f>IFERROR($D$96*G147/100, 0)</f>
        <v>0</v>
      </c>
      <c r="H96" s="247">
        <f>IFERROR($D$96*H147/100, 0)</f>
        <v>0</v>
      </c>
      <c r="I96" s="242">
        <f t="shared" si="29"/>
        <v>0</v>
      </c>
      <c r="J96" s="245">
        <f t="shared" ref="J96:Q96" si="48">IFERROR($D$96*J147/100, 0)</f>
        <v>0</v>
      </c>
      <c r="K96" s="246">
        <f t="shared" si="48"/>
        <v>0</v>
      </c>
      <c r="L96" s="246">
        <f t="shared" si="48"/>
        <v>0</v>
      </c>
      <c r="M96" s="244">
        <f t="shared" si="48"/>
        <v>0</v>
      </c>
      <c r="N96" s="242">
        <f t="shared" si="38"/>
        <v>0</v>
      </c>
      <c r="O96" s="249">
        <f t="shared" ref="O96:P96" si="49">IFERROR($D$96*O147/100, 0)</f>
        <v>0</v>
      </c>
      <c r="P96" s="247">
        <f t="shared" si="49"/>
        <v>0</v>
      </c>
      <c r="Q96" s="242">
        <f t="shared" si="48"/>
        <v>0</v>
      </c>
      <c r="R96" s="379"/>
      <c r="S96" s="380"/>
    </row>
    <row r="97">
      <c r="B97" s="180" t="s">
        <v>157</v>
      </c>
      <c r="C97" s="279" t="s">
        <v>315</v>
      </c>
      <c r="D97" s="381">
        <f>D98</f>
        <v>0</v>
      </c>
      <c r="E97" s="183">
        <f t="shared" si="22"/>
        <v>0</v>
      </c>
      <c r="F97" s="184">
        <f>F98</f>
        <v>0</v>
      </c>
      <c r="G97" s="185">
        <f>G98</f>
        <v>0</v>
      </c>
      <c r="H97" s="186">
        <f>H98</f>
        <v>0</v>
      </c>
      <c r="I97" s="183">
        <f t="shared" si="29"/>
        <v>0</v>
      </c>
      <c r="J97" s="184">
        <f t="shared" ref="J97:Q97" si="50">J98</f>
        <v>0</v>
      </c>
      <c r="K97" s="185">
        <f t="shared" si="50"/>
        <v>0</v>
      </c>
      <c r="L97" s="185">
        <f t="shared" si="50"/>
        <v>0</v>
      </c>
      <c r="M97" s="182">
        <f t="shared" si="50"/>
        <v>0</v>
      </c>
      <c r="N97" s="183">
        <f t="shared" si="38"/>
        <v>0</v>
      </c>
      <c r="O97" s="188">
        <f t="shared" si="50"/>
        <v>0</v>
      </c>
      <c r="P97" s="186">
        <f t="shared" si="50"/>
        <v>0</v>
      </c>
      <c r="Q97" s="183">
        <f t="shared" si="50"/>
        <v>0</v>
      </c>
      <c r="R97" s="368"/>
      <c r="S97" s="369"/>
    </row>
    <row r="98" thickBot="1">
      <c r="B98" s="199" t="s">
        <v>408</v>
      </c>
      <c r="C98" s="200" t="s">
        <v>317</v>
      </c>
      <c r="D98" s="378">
        <v>0</v>
      </c>
      <c r="E98" s="242">
        <f>IFERROR($D$98*E149/100, 0)</f>
        <v>0</v>
      </c>
      <c r="F98" s="245">
        <f>IFERROR($D$98*F149/100, 0)</f>
        <v>0</v>
      </c>
      <c r="G98" s="246">
        <f>IFERROR($D$98*G149/100, 0)</f>
        <v>0</v>
      </c>
      <c r="H98" s="247">
        <f>IFERROR($D$98*H149/100, 0)</f>
        <v>0</v>
      </c>
      <c r="I98" s="242">
        <f t="shared" si="29"/>
        <v>0</v>
      </c>
      <c r="J98" s="245">
        <f t="shared" ref="J98:Q98" si="51">IFERROR($D$98*J149/100, 0)</f>
        <v>0</v>
      </c>
      <c r="K98" s="246">
        <f t="shared" si="51"/>
        <v>0</v>
      </c>
      <c r="L98" s="246">
        <f t="shared" si="51"/>
        <v>0</v>
      </c>
      <c r="M98" s="244">
        <f t="shared" si="51"/>
        <v>0</v>
      </c>
      <c r="N98" s="242">
        <f t="shared" si="38"/>
        <v>0</v>
      </c>
      <c r="O98" s="249">
        <f t="shared" ref="O98:P98" si="52">IFERROR($D$98*O149/100, 0)</f>
        <v>0</v>
      </c>
      <c r="P98" s="247">
        <f t="shared" si="52"/>
        <v>0</v>
      </c>
      <c r="Q98" s="242">
        <f t="shared" si="51"/>
        <v>0</v>
      </c>
      <c r="R98" s="379"/>
      <c r="S98" s="380"/>
    </row>
    <row r="99">
      <c r="B99" s="180" t="s">
        <v>409</v>
      </c>
      <c r="C99" s="279" t="s">
        <v>319</v>
      </c>
      <c r="D99" s="381">
        <f>SUM(D100:D104)</f>
        <v>35.838859999999997</v>
      </c>
      <c r="E99" s="183">
        <f>SUM(F99:H99)</f>
        <v>12.767006162523391</v>
      </c>
      <c r="F99" s="184">
        <f>SUM(F100:F104)</f>
        <v>1.3745008823185678</v>
      </c>
      <c r="G99" s="185">
        <f>SUM(G100:G104)</f>
        <v>1.6263952287501631</v>
      </c>
      <c r="H99" s="186">
        <f>SUM(H100:H104)</f>
        <v>9.7661100514546586</v>
      </c>
      <c r="I99" s="183">
        <f t="shared" si="29"/>
        <v>21.745983048157047</v>
      </c>
      <c r="J99" s="184">
        <f t="shared" ref="J99:Q99" si="53">SUM(J100:J104)</f>
        <v>14.225684591735142</v>
      </c>
      <c r="K99" s="185">
        <f t="shared" si="53"/>
        <v>5.7414306877164174</v>
      </c>
      <c r="L99" s="185">
        <f t="shared" si="53"/>
        <v>1.7788677687054886</v>
      </c>
      <c r="M99" s="182">
        <f t="shared" si="53"/>
        <v>1.0575382540355733</v>
      </c>
      <c r="N99" s="183">
        <f t="shared" si="38"/>
        <v>0.085623764684449766</v>
      </c>
      <c r="O99" s="188">
        <f t="shared" ref="O99:P99" si="54">SUM(O100:O104)</f>
        <v>0.085623764684449766</v>
      </c>
      <c r="P99" s="186">
        <f t="shared" si="54"/>
        <v>0</v>
      </c>
      <c r="Q99" s="183">
        <f t="shared" si="53"/>
        <v>0.18270877059953403</v>
      </c>
      <c r="R99" s="368"/>
      <c r="S99" s="369"/>
    </row>
    <row r="100">
      <c r="B100" s="199" t="s">
        <v>410</v>
      </c>
      <c r="C100" s="200" t="s">
        <v>273</v>
      </c>
      <c r="D100" s="378">
        <v>35.365259999999999</v>
      </c>
      <c r="E100" s="242">
        <f>IFERROR($D$100*E151/100, 0)</f>
        <v>12.598293928971009</v>
      </c>
      <c r="F100" s="245">
        <f>IFERROR($D$100*F151/100, 0)</f>
        <v>1.3563372571958359</v>
      </c>
      <c r="G100" s="246">
        <f>IFERROR($D$100*G151/100, 0)</f>
        <v>1.6049028938841523</v>
      </c>
      <c r="H100" s="247">
        <f>IFERROR($D$100*H151/100, 0)</f>
        <v>9.6370537778910208</v>
      </c>
      <c r="I100" s="242">
        <f t="shared" si="29"/>
        <v>21.458616274448083</v>
      </c>
      <c r="J100" s="245">
        <f t="shared" ref="J100:Q100" si="55">IFERROR($D$100*J151/100, 0)</f>
        <v>14.037696351521983</v>
      </c>
      <c r="K100" s="246">
        <f t="shared" si="55"/>
        <v>5.6655593688825459</v>
      </c>
      <c r="L100" s="246">
        <f t="shared" si="55"/>
        <v>1.7553605540435568</v>
      </c>
      <c r="M100" s="244">
        <f t="shared" si="55"/>
        <v>1.043563196873843</v>
      </c>
      <c r="N100" s="242">
        <f t="shared" si="38"/>
        <v>0.084492271803410707</v>
      </c>
      <c r="O100" s="249">
        <f t="shared" ref="O100:P100" si="56">IFERROR($D$100*O151/100, 0)</f>
        <v>0.084492271803410707</v>
      </c>
      <c r="P100" s="247">
        <f t="shared" si="56"/>
        <v>0</v>
      </c>
      <c r="Q100" s="242">
        <f t="shared" si="55"/>
        <v>0.18029432790364638</v>
      </c>
      <c r="R100" s="379"/>
      <c r="S100" s="380"/>
    </row>
    <row r="101">
      <c r="B101" s="199" t="s">
        <v>411</v>
      </c>
      <c r="C101" s="200" t="s">
        <v>277</v>
      </c>
      <c r="D101" s="378">
        <v>0</v>
      </c>
      <c r="E101" s="242">
        <f>IFERROR($D$101*E152/100, 0)</f>
        <v>0</v>
      </c>
      <c r="F101" s="245">
        <f>IFERROR($D$101*F152/100, 0)</f>
        <v>0</v>
      </c>
      <c r="G101" s="246">
        <f>IFERROR($D$101*G152/100, 0)</f>
        <v>0</v>
      </c>
      <c r="H101" s="247">
        <f>IFERROR($D$101*H152/100, 0)</f>
        <v>0</v>
      </c>
      <c r="I101" s="242">
        <f t="shared" si="29"/>
        <v>0</v>
      </c>
      <c r="J101" s="245">
        <f t="shared" ref="J101:Q101" si="57">IFERROR($D$101*J152/100, 0)</f>
        <v>0</v>
      </c>
      <c r="K101" s="246">
        <f t="shared" si="57"/>
        <v>0</v>
      </c>
      <c r="L101" s="246">
        <f t="shared" si="57"/>
        <v>0</v>
      </c>
      <c r="M101" s="244">
        <f t="shared" si="57"/>
        <v>0</v>
      </c>
      <c r="N101" s="242">
        <f t="shared" ref="N101:N104" si="58">SUM(O101:P101)</f>
        <v>0</v>
      </c>
      <c r="O101" s="249">
        <f t="shared" ref="O101:P101" si="59">IFERROR($D$101*O152/100, 0)</f>
        <v>0</v>
      </c>
      <c r="P101" s="247">
        <f t="shared" si="59"/>
        <v>0</v>
      </c>
      <c r="Q101" s="242">
        <f t="shared" si="57"/>
        <v>0</v>
      </c>
      <c r="R101" s="379"/>
      <c r="S101" s="380"/>
    </row>
    <row r="102">
      <c r="B102" s="199" t="s">
        <v>412</v>
      </c>
      <c r="C102" s="290" t="s">
        <v>323</v>
      </c>
      <c r="D102" s="378">
        <v>0</v>
      </c>
      <c r="E102" s="242">
        <f>IFERROR($D$102*E153/100, 0)</f>
        <v>0</v>
      </c>
      <c r="F102" s="245">
        <f>IFERROR($D$102*F153/100, 0)</f>
        <v>0</v>
      </c>
      <c r="G102" s="246">
        <f>IFERROR($D$102*G153/100, 0)</f>
        <v>0</v>
      </c>
      <c r="H102" s="247">
        <f>IFERROR($D$102*H153/100, 0)</f>
        <v>0</v>
      </c>
      <c r="I102" s="242">
        <f t="shared" si="29"/>
        <v>0</v>
      </c>
      <c r="J102" s="245">
        <f t="shared" ref="J102:Q102" si="60">IFERROR($D$102*J153/100, 0)</f>
        <v>0</v>
      </c>
      <c r="K102" s="246">
        <f t="shared" si="60"/>
        <v>0</v>
      </c>
      <c r="L102" s="246">
        <f t="shared" si="60"/>
        <v>0</v>
      </c>
      <c r="M102" s="244">
        <f t="shared" si="60"/>
        <v>0</v>
      </c>
      <c r="N102" s="242">
        <f t="shared" si="58"/>
        <v>0</v>
      </c>
      <c r="O102" s="249">
        <f t="shared" ref="O102:P102" si="61">IFERROR($D$102*O153/100, 0)</f>
        <v>0</v>
      </c>
      <c r="P102" s="247">
        <f t="shared" si="61"/>
        <v>0</v>
      </c>
      <c r="Q102" s="242">
        <f t="shared" si="60"/>
        <v>0</v>
      </c>
      <c r="R102" s="379"/>
      <c r="S102" s="380"/>
    </row>
    <row r="103">
      <c r="B103" s="199" t="s">
        <v>413</v>
      </c>
      <c r="C103" s="291" t="s">
        <v>275</v>
      </c>
      <c r="D103" s="378">
        <v>0</v>
      </c>
      <c r="E103" s="242">
        <f>IFERROR($D$103*E154/100, 0)</f>
        <v>0</v>
      </c>
      <c r="F103" s="245">
        <f>IFERROR($D$103*F154/100, 0)</f>
        <v>0</v>
      </c>
      <c r="G103" s="246">
        <f>IFERROR($D$103*G154/100, 0)</f>
        <v>0</v>
      </c>
      <c r="H103" s="247">
        <f>IFERROR($D$103*H154/100, 0)</f>
        <v>0</v>
      </c>
      <c r="I103" s="242">
        <f t="shared" si="29"/>
        <v>0</v>
      </c>
      <c r="J103" s="245">
        <f t="shared" ref="J103:Q103" si="62">IFERROR($D$103*J154/100, 0)</f>
        <v>0</v>
      </c>
      <c r="K103" s="246">
        <f t="shared" si="62"/>
        <v>0</v>
      </c>
      <c r="L103" s="246">
        <f t="shared" si="62"/>
        <v>0</v>
      </c>
      <c r="M103" s="244">
        <f t="shared" si="62"/>
        <v>0</v>
      </c>
      <c r="N103" s="242">
        <f t="shared" si="58"/>
        <v>0</v>
      </c>
      <c r="O103" s="249">
        <f t="shared" ref="O103:P103" si="63">IFERROR($D$103*O154/100, 0)</f>
        <v>0</v>
      </c>
      <c r="P103" s="247">
        <f t="shared" si="63"/>
        <v>0</v>
      </c>
      <c r="Q103" s="242">
        <f t="shared" si="62"/>
        <v>0</v>
      </c>
      <c r="R103" s="379"/>
      <c r="S103" s="380"/>
    </row>
    <row r="104" thickBot="1" ht="32.25" customHeight="1">
      <c r="B104" s="199" t="s">
        <v>414</v>
      </c>
      <c r="C104" s="291" t="s">
        <v>326</v>
      </c>
      <c r="D104" s="378">
        <v>0.47360000000000002</v>
      </c>
      <c r="E104" s="242">
        <f>IFERROR($D$104*E155/100, 0)</f>
        <v>0.1687122335523808</v>
      </c>
      <c r="F104" s="245">
        <f>IFERROR($D$104*F155/100, 0)</f>
        <v>0.018163625122731966</v>
      </c>
      <c r="G104" s="246">
        <f>IFERROR($D$104*G155/100, 0)</f>
        <v>0.02149233486601073</v>
      </c>
      <c r="H104" s="247">
        <f>IFERROR($D$104*H155/100, 0)</f>
        <v>0.12905627356363808</v>
      </c>
      <c r="I104" s="242">
        <f t="shared" si="29"/>
        <v>0.28736677370896219</v>
      </c>
      <c r="J104" s="245">
        <f t="shared" ref="J104:Q104" si="64">IFERROR($D$104*J155/100, 0)</f>
        <v>0.18798824021315866</v>
      </c>
      <c r="K104" s="246">
        <f t="shared" si="64"/>
        <v>0.075871318833871812</v>
      </c>
      <c r="L104" s="246">
        <f t="shared" si="64"/>
        <v>0.023507214661931751</v>
      </c>
      <c r="M104" s="244">
        <f t="shared" si="64"/>
        <v>0.013975057161730243</v>
      </c>
      <c r="N104" s="242">
        <f t="shared" si="58"/>
        <v>0.0011314928810390568</v>
      </c>
      <c r="O104" s="249">
        <f t="shared" ref="O104:P104" si="65">IFERROR($D$104*O155/100, 0)</f>
        <v>0.0011314928810390568</v>
      </c>
      <c r="P104" s="247">
        <f t="shared" si="65"/>
        <v>0</v>
      </c>
      <c r="Q104" s="242">
        <f t="shared" si="64"/>
        <v>0.0024144426958876289</v>
      </c>
      <c r="R104" s="379"/>
      <c r="S104" s="380"/>
    </row>
    <row r="105" thickBot="1">
      <c r="B105" s="180" t="s">
        <v>415</v>
      </c>
      <c r="C105" s="279" t="s">
        <v>328</v>
      </c>
      <c r="D105" s="382">
        <v>20.8969503680065</v>
      </c>
      <c r="E105" s="183">
        <f>IFERROR($D$105*E156/100, 0)</f>
        <v>7.4441958847542695</v>
      </c>
      <c r="F105" s="184">
        <f>IFERROR($D$105*F156/100, 0)</f>
        <v>0.80144504369257996</v>
      </c>
      <c r="G105" s="185">
        <f>IFERROR($D$105*G156/100, 0)</f>
        <v>0.94831979515963227</v>
      </c>
      <c r="H105" s="186">
        <f>IFERROR($D$105*H156/100, 0)</f>
        <v>5.6944310459020571</v>
      </c>
      <c r="I105" s="183">
        <f t="shared" si="29"/>
        <v>12.679664712015073</v>
      </c>
      <c r="J105" s="184">
        <f t="shared" ref="J105:Q105" si="66">IFERROR($D$105*J156/100, 0)</f>
        <v>8.2947232379714109</v>
      </c>
      <c r="K105" s="185">
        <f t="shared" si="66"/>
        <v>3.3477178716778213</v>
      </c>
      <c r="L105" s="185">
        <f t="shared" si="66"/>
        <v>1.0372236023658414</v>
      </c>
      <c r="M105" s="182">
        <f t="shared" si="66"/>
        <v>0.61663022782671173</v>
      </c>
      <c r="N105" s="183">
        <f>SUM(O105:P105)</f>
        <v>0.049925571319311343</v>
      </c>
      <c r="O105" s="188">
        <f t="shared" si="66"/>
        <v>0.049925571319311343</v>
      </c>
      <c r="P105" s="186">
        <f t="shared" si="66"/>
        <v>0</v>
      </c>
      <c r="Q105" s="183">
        <f t="shared" si="66"/>
        <v>0.1065339720911309</v>
      </c>
      <c r="R105" s="368"/>
      <c r="S105" s="369"/>
    </row>
    <row r="106">
      <c r="B106" s="180" t="s">
        <v>416</v>
      </c>
      <c r="C106" s="279" t="s">
        <v>330</v>
      </c>
      <c r="D106" s="381">
        <f>SUM(D107:D110)</f>
        <v>93.600080000000005</v>
      </c>
      <c r="E106" s="183">
        <f t="shared" ref="E106:E140" si="67">SUM(F106:H106)</f>
        <v>33.343493575763354</v>
      </c>
      <c r="F106" s="184">
        <f>SUM(F107:F110)</f>
        <v>3.5897735738549872</v>
      </c>
      <c r="G106" s="185">
        <f>SUM(G107:G110)</f>
        <v>4.2476441360755777</v>
      </c>
      <c r="H106" s="186">
        <f>SUM(H107:H110)</f>
        <v>25.506075865832791</v>
      </c>
      <c r="I106" s="183">
        <f t="shared" si="29"/>
        <v>56.7938196970033</v>
      </c>
      <c r="J106" s="184">
        <f t="shared" ref="J106:Q106" si="68">SUM(J107:J110)</f>
        <v>37.153113013114165</v>
      </c>
      <c r="K106" s="185">
        <f t="shared" si="68"/>
        <v>14.994851166714335</v>
      </c>
      <c r="L106" s="185">
        <f t="shared" si="68"/>
        <v>4.6458555171747999</v>
      </c>
      <c r="M106" s="182">
        <f t="shared" si="68"/>
        <v>2.7619646713313419</v>
      </c>
      <c r="N106" s="183">
        <f>SUM(O106:P106)</f>
        <v>0.22362293957915158</v>
      </c>
      <c r="O106" s="188">
        <f t="shared" ref="O106:P106" si="69">SUM(O107:O110)</f>
        <v>0.22362293957915158</v>
      </c>
      <c r="P106" s="186">
        <f t="shared" si="69"/>
        <v>0</v>
      </c>
      <c r="Q106" s="183">
        <f t="shared" si="68"/>
        <v>0.47717911632284149</v>
      </c>
      <c r="R106" s="383"/>
      <c r="S106" s="369"/>
    </row>
    <row r="107">
      <c r="B107" s="299" t="s">
        <v>417</v>
      </c>
      <c r="C107" s="300" t="s">
        <v>332</v>
      </c>
      <c r="D107" s="378">
        <v>90.630459999999999</v>
      </c>
      <c r="E107" s="242">
        <f t="shared" si="67"/>
        <v>32.285615148816944</v>
      </c>
      <c r="F107" s="245">
        <f>IFERROR($D$107*F158/100, 0)</f>
        <v>3.4758819682026068</v>
      </c>
      <c r="G107" s="246">
        <f>IFERROR($D$107*G158/100, 0)</f>
        <v>4.1128804801110439</v>
      </c>
      <c r="H107" s="247">
        <f>IFERROR($D$107*H158/100, 0)</f>
        <v>24.696852700503293</v>
      </c>
      <c r="I107" s="242">
        <f t="shared" si="29"/>
        <v>54.991940223731319</v>
      </c>
      <c r="J107" s="245">
        <f t="shared" ref="J107:Q107" si="70">IFERROR($D$107*J158/100, 0)</f>
        <v>35.974368000652589</v>
      </c>
      <c r="K107" s="246">
        <f t="shared" si="70"/>
        <v>14.519114287838823</v>
      </c>
      <c r="L107" s="246">
        <f t="shared" si="70"/>
        <v>4.4984579352399052</v>
      </c>
      <c r="M107" s="244">
        <f t="shared" si="70"/>
        <v>2.6743366957219301</v>
      </c>
      <c r="N107" s="242">
        <f>SUM(O107:P107)</f>
        <v>0.21652812562351137</v>
      </c>
      <c r="O107" s="249">
        <f t="shared" ref="O107:P107" si="71">IFERROR($D$107*O158/100, 0)</f>
        <v>0.21652812562351137</v>
      </c>
      <c r="P107" s="247">
        <f t="shared" si="71"/>
        <v>0</v>
      </c>
      <c r="Q107" s="242">
        <f t="shared" si="70"/>
        <v>0.46203980610628359</v>
      </c>
      <c r="R107" s="384"/>
      <c r="S107" s="380"/>
    </row>
    <row r="108">
      <c r="B108" s="299" t="s">
        <v>418</v>
      </c>
      <c r="C108" s="300" t="s">
        <v>334</v>
      </c>
      <c r="D108" s="378">
        <v>2.26396</v>
      </c>
      <c r="E108" s="242">
        <f t="shared" si="67"/>
        <v>0.80649862388777027</v>
      </c>
      <c r="F108" s="245">
        <f>IFERROR($D$108*F159/100, 0)</f>
        <v>0.086827957628505634</v>
      </c>
      <c r="G108" s="246">
        <f>IFERROR($D$108*G159/100, 0)</f>
        <v>0.10274025853727543</v>
      </c>
      <c r="H108" s="247">
        <f>IFERROR($D$108*H159/100, 0)</f>
        <v>0.61693040772198915</v>
      </c>
      <c r="I108" s="242">
        <f t="shared" si="29"/>
        <v>1.3737054075298607</v>
      </c>
      <c r="J108" s="245">
        <f t="shared" ref="J108:Q108" si="72">IFERROR($D$108*J159/100, 0)</f>
        <v>0.89864412228248025</v>
      </c>
      <c r="K108" s="246">
        <f t="shared" si="72"/>
        <v>0.36268925461810059</v>
      </c>
      <c r="L108" s="246">
        <f t="shared" si="72"/>
        <v>0.11237203062928001</v>
      </c>
      <c r="M108" s="244">
        <f t="shared" si="72"/>
        <v>0.066805258471010986</v>
      </c>
      <c r="N108" s="242">
        <f t="shared" ref="N108:N110" si="73">SUM(O108:P108)</f>
        <v>0.0054088991194197276</v>
      </c>
      <c r="O108" s="249">
        <f t="shared" ref="O108:P108" si="74">IFERROR($D$108*O159/100, 0)</f>
        <v>0.0054088991194197276</v>
      </c>
      <c r="P108" s="247">
        <f t="shared" si="74"/>
        <v>0</v>
      </c>
      <c r="Q108" s="242">
        <f t="shared" si="72"/>
        <v>0.011541810991937828</v>
      </c>
      <c r="R108" s="384"/>
      <c r="S108" s="380"/>
    </row>
    <row r="109">
      <c r="B109" s="299" t="s">
        <v>419</v>
      </c>
      <c r="C109" s="300" t="s">
        <v>336</v>
      </c>
      <c r="D109" s="378">
        <v>0.53566000000000003</v>
      </c>
      <c r="E109" s="242">
        <f t="shared" si="67"/>
        <v>0.19082009084600571</v>
      </c>
      <c r="F109" s="245">
        <f>IFERROR($D$109*F160/100, 0)</f>
        <v>0.020543765695191313</v>
      </c>
      <c r="G109" s="246">
        <f>IFERROR($D$109*G160/100, 0)</f>
        <v>0.024308665739711376</v>
      </c>
      <c r="H109" s="247">
        <f>IFERROR($D$109*H160/100, 0)</f>
        <v>0.14596765941110301</v>
      </c>
      <c r="I109" s="242">
        <f t="shared" si="29"/>
        <v>0.32502298565232834</v>
      </c>
      <c r="J109" s="245">
        <f t="shared" ref="J109:Q109" si="75">IFERROR($D$109*J160/100, 0)</f>
        <v>0.2126220032782529</v>
      </c>
      <c r="K109" s="246">
        <f t="shared" si="75"/>
        <v>0.085813409304374519</v>
      </c>
      <c r="L109" s="246">
        <f t="shared" si="75"/>
        <v>0.026587573069700939</v>
      </c>
      <c r="M109" s="244">
        <f t="shared" si="75"/>
        <v>0.015806332599772849</v>
      </c>
      <c r="N109" s="242">
        <f t="shared" si="73"/>
        <v>0.001279762408482646</v>
      </c>
      <c r="O109" s="249">
        <f t="shared" ref="O109:P109" si="76">IFERROR($D$109*O160/100, 0)</f>
        <v>0.001279762408482646</v>
      </c>
      <c r="P109" s="247">
        <f t="shared" si="76"/>
        <v>0</v>
      </c>
      <c r="Q109" s="242">
        <f t="shared" si="75"/>
        <v>0.0027308284934104039</v>
      </c>
      <c r="R109" s="379"/>
      <c r="S109" s="380"/>
    </row>
    <row r="110" thickBot="1">
      <c r="B110" s="299" t="s">
        <v>420</v>
      </c>
      <c r="C110" s="290" t="s">
        <v>338</v>
      </c>
      <c r="D110" s="385">
        <v>0.17000000000000001</v>
      </c>
      <c r="E110" s="252">
        <f t="shared" si="67"/>
        <v>0.060559712212636695</v>
      </c>
      <c r="F110" s="253">
        <f>IFERROR($D$110*F161/100, 0)</f>
        <v>0.0065198823286833508</v>
      </c>
      <c r="G110" s="254">
        <f>IFERROR($D$110*G161/100, 0)</f>
        <v>0.0077147316875460815</v>
      </c>
      <c r="H110" s="255">
        <f>IFERROR($D$110*H161/100, 0)</f>
        <v>0.046325098196407261</v>
      </c>
      <c r="I110" s="252">
        <f t="shared" si="29"/>
        <v>0.10315108008978796</v>
      </c>
      <c r="J110" s="253">
        <f t="shared" ref="J110:Q110" si="77">IFERROR($D$110*J161/100, 0)</f>
        <v>0.067478886900838198</v>
      </c>
      <c r="K110" s="254">
        <f t="shared" si="77"/>
        <v>0.02723421495303676</v>
      </c>
      <c r="L110" s="254">
        <f t="shared" si="77"/>
        <v>0.0084379782359130032</v>
      </c>
      <c r="M110" s="251">
        <f t="shared" si="77"/>
        <v>0.0050163845386278329</v>
      </c>
      <c r="N110" s="242">
        <f t="shared" si="73"/>
        <v>0.00040615242773783713</v>
      </c>
      <c r="O110" s="257">
        <f t="shared" ref="O110:P110" si="78">IFERROR($D$110*O161/100, 0)</f>
        <v>0.00040615242773783713</v>
      </c>
      <c r="P110" s="255">
        <f t="shared" si="78"/>
        <v>0</v>
      </c>
      <c r="Q110" s="252">
        <f t="shared" si="77"/>
        <v>0.00086667073120966405</v>
      </c>
      <c r="R110" s="379"/>
      <c r="S110" s="380"/>
    </row>
    <row r="111">
      <c r="B111" s="180" t="s">
        <v>421</v>
      </c>
      <c r="C111" s="279" t="s">
        <v>340</v>
      </c>
      <c r="D111" s="381">
        <f>SUM(D112:D114)</f>
        <v>3.1400000000000001</v>
      </c>
      <c r="E111" s="183">
        <f t="shared" si="67"/>
        <v>1.1185735079275245</v>
      </c>
      <c r="F111" s="184">
        <f>SUM(F112:F114)</f>
        <v>0.12042606183568071</v>
      </c>
      <c r="G111" s="185">
        <f>SUM(G112:G114)</f>
        <v>0.14249563234643939</v>
      </c>
      <c r="H111" s="186">
        <f>SUM(H112:H114)</f>
        <v>0.85565181374540455</v>
      </c>
      <c r="I111" s="183">
        <f t="shared" si="29"/>
        <v>1.9052611263643189</v>
      </c>
      <c r="J111" s="184">
        <f t="shared" ref="J111:Q111" si="79">SUM(J112:J114)</f>
        <v>1.2463747345213645</v>
      </c>
      <c r="K111" s="185">
        <f t="shared" si="79"/>
        <v>0.50303197030903191</v>
      </c>
      <c r="L111" s="185">
        <f t="shared" si="79"/>
        <v>0.15585442153392251</v>
      </c>
      <c r="M111" s="182">
        <f t="shared" si="79"/>
        <v>0.09265557324289056</v>
      </c>
      <c r="N111" s="183">
        <f>SUM(O111:P111)</f>
        <v>0.0075018742535106382</v>
      </c>
      <c r="O111" s="188">
        <f t="shared" ref="O111:P111" si="80">SUM(O112:O114)</f>
        <v>0.0075018742535106382</v>
      </c>
      <c r="P111" s="186">
        <f t="shared" si="80"/>
        <v>0</v>
      </c>
      <c r="Q111" s="183">
        <f t="shared" si="79"/>
        <v>0.016007918211754971</v>
      </c>
      <c r="R111" s="368"/>
      <c r="S111" s="369"/>
    </row>
    <row r="112">
      <c r="B112" s="299" t="s">
        <v>422</v>
      </c>
      <c r="C112" s="300" t="s">
        <v>346</v>
      </c>
      <c r="D112" s="378">
        <v>0</v>
      </c>
      <c r="E112" s="242">
        <f t="shared" si="67"/>
        <v>0</v>
      </c>
      <c r="F112" s="245">
        <f>IFERROR($D$112*F163/100, 0)</f>
        <v>0</v>
      </c>
      <c r="G112" s="246">
        <f>IFERROR($D$112*G163/100, 0)</f>
        <v>0</v>
      </c>
      <c r="H112" s="247">
        <f>IFERROR($D$112*H163/100, 0)</f>
        <v>0</v>
      </c>
      <c r="I112" s="242">
        <f t="shared" si="29"/>
        <v>0</v>
      </c>
      <c r="J112" s="245">
        <f t="shared" ref="J112:Q112" si="81">IFERROR($D$112*J163/100, 0)</f>
        <v>0</v>
      </c>
      <c r="K112" s="246">
        <f t="shared" si="81"/>
        <v>0</v>
      </c>
      <c r="L112" s="246">
        <f t="shared" si="81"/>
        <v>0</v>
      </c>
      <c r="M112" s="244">
        <f t="shared" si="81"/>
        <v>0</v>
      </c>
      <c r="N112" s="242">
        <f>SUM(O112:P112)</f>
        <v>0</v>
      </c>
      <c r="O112" s="249">
        <f t="shared" ref="O112:P112" si="82">IFERROR($D$112*O163/100, 0)</f>
        <v>0</v>
      </c>
      <c r="P112" s="247">
        <f t="shared" si="82"/>
        <v>0</v>
      </c>
      <c r="Q112" s="242">
        <f t="shared" si="81"/>
        <v>0</v>
      </c>
      <c r="R112" s="379"/>
      <c r="S112" s="380"/>
    </row>
    <row r="113">
      <c r="B113" s="302" t="s">
        <v>423</v>
      </c>
      <c r="C113" s="300" t="s">
        <v>348</v>
      </c>
      <c r="D113" s="385">
        <v>0</v>
      </c>
      <c r="E113" s="242">
        <f t="shared" si="67"/>
        <v>0</v>
      </c>
      <c r="F113" s="245">
        <f>IFERROR($D$113*F164/100, 0)</f>
        <v>0</v>
      </c>
      <c r="G113" s="246">
        <f>IFERROR($D$113*G164/100, 0)</f>
        <v>0</v>
      </c>
      <c r="H113" s="247">
        <f>IFERROR($D$113*H164/100, 0)</f>
        <v>0</v>
      </c>
      <c r="I113" s="242">
        <f t="shared" si="29"/>
        <v>0</v>
      </c>
      <c r="J113" s="245">
        <f t="shared" ref="J113:Q113" si="83">IFERROR($D$113*J164/100, 0)</f>
        <v>0</v>
      </c>
      <c r="K113" s="246">
        <f t="shared" si="83"/>
        <v>0</v>
      </c>
      <c r="L113" s="246">
        <f t="shared" si="83"/>
        <v>0</v>
      </c>
      <c r="M113" s="244">
        <f t="shared" si="83"/>
        <v>0</v>
      </c>
      <c r="N113" s="242">
        <f t="shared" ref="N113:N114" si="84">SUM(O113:P113)</f>
        <v>0</v>
      </c>
      <c r="O113" s="249">
        <f t="shared" ref="O113:P113" si="85">IFERROR($D$113*O164/100, 0)</f>
        <v>0</v>
      </c>
      <c r="P113" s="247">
        <f t="shared" si="85"/>
        <v>0</v>
      </c>
      <c r="Q113" s="242">
        <f t="shared" si="83"/>
        <v>0</v>
      </c>
      <c r="R113" s="379"/>
      <c r="S113" s="380"/>
    </row>
    <row r="114" thickBot="1">
      <c r="B114" s="302" t="s">
        <v>424</v>
      </c>
      <c r="C114" s="290" t="s">
        <v>350</v>
      </c>
      <c r="D114" s="385">
        <v>3.1400000000000001</v>
      </c>
      <c r="E114" s="252">
        <f t="shared" si="67"/>
        <v>1.1185735079275245</v>
      </c>
      <c r="F114" s="253">
        <f>IFERROR($D$114*F165/100, 0)</f>
        <v>0.12042606183568071</v>
      </c>
      <c r="G114" s="254">
        <f>IFERROR($D$114*G165/100, 0)</f>
        <v>0.14249563234643939</v>
      </c>
      <c r="H114" s="255">
        <f>IFERROR($D$114*H165/100, 0)</f>
        <v>0.85565181374540455</v>
      </c>
      <c r="I114" s="252">
        <f t="shared" si="29"/>
        <v>1.9052611263643189</v>
      </c>
      <c r="J114" s="253">
        <f t="shared" ref="J114:Q114" si="86">IFERROR($D$114*J165/100, 0)</f>
        <v>1.2463747345213645</v>
      </c>
      <c r="K114" s="254">
        <f t="shared" si="86"/>
        <v>0.50303197030903191</v>
      </c>
      <c r="L114" s="254">
        <f t="shared" si="86"/>
        <v>0.15585442153392251</v>
      </c>
      <c r="M114" s="251">
        <f t="shared" si="86"/>
        <v>0.09265557324289056</v>
      </c>
      <c r="N114" s="242">
        <f t="shared" si="84"/>
        <v>0.0075018742535106382</v>
      </c>
      <c r="O114" s="257">
        <f t="shared" ref="O114:P114" si="87">IFERROR($D$114*O165/100, 0)</f>
        <v>0.0075018742535106382</v>
      </c>
      <c r="P114" s="255">
        <f t="shared" si="87"/>
        <v>0</v>
      </c>
      <c r="Q114" s="252">
        <f t="shared" si="86"/>
        <v>0.016007918211754971</v>
      </c>
      <c r="R114" s="379"/>
      <c r="S114" s="380"/>
    </row>
    <row r="115">
      <c r="B115" s="180" t="s">
        <v>425</v>
      </c>
      <c r="C115" s="279" t="s">
        <v>352</v>
      </c>
      <c r="D115" s="381">
        <f>SUM(D116:D117)</f>
        <v>0</v>
      </c>
      <c r="E115" s="183">
        <f t="shared" si="67"/>
        <v>0</v>
      </c>
      <c r="F115" s="184">
        <f>F116+F117</f>
        <v>0</v>
      </c>
      <c r="G115" s="185">
        <f>G116+G117</f>
        <v>0</v>
      </c>
      <c r="H115" s="186">
        <f>H116+H117</f>
        <v>0</v>
      </c>
      <c r="I115" s="183">
        <f t="shared" si="29"/>
        <v>0</v>
      </c>
      <c r="J115" s="184">
        <f t="shared" ref="J115:Q115" si="88">J116+J117</f>
        <v>0</v>
      </c>
      <c r="K115" s="185">
        <f t="shared" si="88"/>
        <v>0</v>
      </c>
      <c r="L115" s="185">
        <f t="shared" si="88"/>
        <v>0</v>
      </c>
      <c r="M115" s="182">
        <f t="shared" si="88"/>
        <v>0</v>
      </c>
      <c r="N115" s="183">
        <f>SUM(O115:P115)</f>
        <v>0</v>
      </c>
      <c r="O115" s="188">
        <f t="shared" ref="O115:P115" si="89">O116+O117</f>
        <v>0</v>
      </c>
      <c r="P115" s="186">
        <f t="shared" si="89"/>
        <v>0</v>
      </c>
      <c r="Q115" s="183">
        <f t="shared" si="88"/>
        <v>0</v>
      </c>
      <c r="R115" s="368"/>
      <c r="S115" s="369"/>
    </row>
    <row r="116">
      <c r="B116" s="299" t="s">
        <v>426</v>
      </c>
      <c r="C116" s="300" t="s">
        <v>354</v>
      </c>
      <c r="D116" s="386">
        <v>0</v>
      </c>
      <c r="E116" s="242">
        <f t="shared" si="67"/>
        <v>0</v>
      </c>
      <c r="F116" s="245">
        <f>IFERROR($D$116*F167/100, 0)</f>
        <v>0</v>
      </c>
      <c r="G116" s="246">
        <f>IFERROR($D$116*G167/100, 0)</f>
        <v>0</v>
      </c>
      <c r="H116" s="247">
        <f>IFERROR($D$116*H167/100, 0)</f>
        <v>0</v>
      </c>
      <c r="I116" s="242">
        <f t="shared" si="29"/>
        <v>0</v>
      </c>
      <c r="J116" s="245">
        <f t="shared" ref="J116:Q116" si="90">IFERROR($D$116*J167/100, 0)</f>
        <v>0</v>
      </c>
      <c r="K116" s="246">
        <f t="shared" si="90"/>
        <v>0</v>
      </c>
      <c r="L116" s="246">
        <f t="shared" si="90"/>
        <v>0</v>
      </c>
      <c r="M116" s="244">
        <f t="shared" si="90"/>
        <v>0</v>
      </c>
      <c r="N116" s="242">
        <f>SUM(O116:P116)</f>
        <v>0</v>
      </c>
      <c r="O116" s="249">
        <f t="shared" ref="O116:P116" si="91">IFERROR($D$116*O167/100, 0)</f>
        <v>0</v>
      </c>
      <c r="P116" s="247">
        <f t="shared" si="91"/>
        <v>0</v>
      </c>
      <c r="Q116" s="242">
        <f t="shared" si="90"/>
        <v>0</v>
      </c>
      <c r="R116" s="379"/>
      <c r="S116" s="380"/>
    </row>
    <row r="117" thickBot="1">
      <c r="B117" s="302" t="s">
        <v>427</v>
      </c>
      <c r="C117" s="290" t="s">
        <v>356</v>
      </c>
      <c r="D117" s="387">
        <v>0</v>
      </c>
      <c r="E117" s="252">
        <f t="shared" si="67"/>
        <v>0</v>
      </c>
      <c r="F117" s="253">
        <f>IFERROR($D$117*F168/100, 0)</f>
        <v>0</v>
      </c>
      <c r="G117" s="254">
        <f>IFERROR($D$117*G168/100, 0)</f>
        <v>0</v>
      </c>
      <c r="H117" s="255">
        <f>IFERROR($D$117*H168/100, 0)</f>
        <v>0</v>
      </c>
      <c r="I117" s="252">
        <f t="shared" si="29"/>
        <v>0</v>
      </c>
      <c r="J117" s="253">
        <f t="shared" ref="J117:Q117" si="92">IFERROR($D$117*J168/100, 0)</f>
        <v>0</v>
      </c>
      <c r="K117" s="254">
        <f t="shared" si="92"/>
        <v>0</v>
      </c>
      <c r="L117" s="254">
        <f t="shared" si="92"/>
        <v>0</v>
      </c>
      <c r="M117" s="251">
        <f t="shared" si="92"/>
        <v>0</v>
      </c>
      <c r="N117" s="242">
        <f>SUM(O117:P117)</f>
        <v>0</v>
      </c>
      <c r="O117" s="257">
        <f t="shared" ref="O117:P117" si="93">IFERROR($D$117*O168/100, 0)</f>
        <v>0</v>
      </c>
      <c r="P117" s="255">
        <f t="shared" si="93"/>
        <v>0</v>
      </c>
      <c r="Q117" s="252">
        <f t="shared" si="92"/>
        <v>0</v>
      </c>
      <c r="R117" s="379"/>
      <c r="S117" s="380"/>
    </row>
    <row r="118">
      <c r="B118" s="180" t="s">
        <v>428</v>
      </c>
      <c r="C118" s="279" t="s">
        <v>358</v>
      </c>
      <c r="D118" s="381">
        <f>SUM(D119:D132)</f>
        <v>11.039999999999999</v>
      </c>
      <c r="E118" s="183">
        <f t="shared" si="67"/>
        <v>3.9328189578088764</v>
      </c>
      <c r="F118" s="184">
        <f>SUM(F119:F132)</f>
        <v>0.42340882887449516</v>
      </c>
      <c r="G118" s="185">
        <f>SUM(G119:G132)</f>
        <v>0.50100375194416902</v>
      </c>
      <c r="H118" s="186">
        <f>SUM(H119:H132)</f>
        <v>3.0084063769902123</v>
      </c>
      <c r="I118" s="183">
        <f t="shared" si="29"/>
        <v>6.6987524952427</v>
      </c>
      <c r="J118" s="184">
        <f t="shared" ref="J118:Q118" si="94">SUM(J119:J132)</f>
        <v>4.3821583022661983</v>
      </c>
      <c r="K118" s="185">
        <f t="shared" si="94"/>
        <v>1.7686219593030927</v>
      </c>
      <c r="L118" s="185">
        <f t="shared" si="94"/>
        <v>0.54797223367340908</v>
      </c>
      <c r="M118" s="182">
        <f t="shared" si="94"/>
        <v>0.3257699135673604</v>
      </c>
      <c r="N118" s="183">
        <f>SUM(O118:P118)</f>
        <v>0.026376016483680712</v>
      </c>
      <c r="O118" s="188">
        <f t="shared" ref="O118:P118" si="95">SUM(O119:O132)</f>
        <v>0.026376016483680712</v>
      </c>
      <c r="P118" s="186">
        <f t="shared" si="95"/>
        <v>0</v>
      </c>
      <c r="Q118" s="183">
        <f t="shared" si="94"/>
        <v>0.056282616897380525</v>
      </c>
      <c r="R118" s="368"/>
      <c r="S118" s="369"/>
    </row>
    <row r="119">
      <c r="B119" s="299" t="s">
        <v>429</v>
      </c>
      <c r="C119" s="300" t="s">
        <v>360</v>
      </c>
      <c r="D119" s="378">
        <v>0</v>
      </c>
      <c r="E119" s="242">
        <f t="shared" si="67"/>
        <v>0</v>
      </c>
      <c r="F119" s="245">
        <f>IFERROR($D$119*F170/100, 0)</f>
        <v>0</v>
      </c>
      <c r="G119" s="246">
        <f>IFERROR($D$119*G170/100, 0)</f>
        <v>0</v>
      </c>
      <c r="H119" s="247">
        <f>IFERROR($D$119*H170/100, 0)</f>
        <v>0</v>
      </c>
      <c r="I119" s="242">
        <f t="shared" si="29"/>
        <v>0</v>
      </c>
      <c r="J119" s="245">
        <f t="shared" ref="J119:Q119" si="96">IFERROR($D$119*J170/100, 0)</f>
        <v>0</v>
      </c>
      <c r="K119" s="246">
        <f t="shared" si="96"/>
        <v>0</v>
      </c>
      <c r="L119" s="246">
        <f t="shared" si="96"/>
        <v>0</v>
      </c>
      <c r="M119" s="244">
        <f t="shared" si="96"/>
        <v>0</v>
      </c>
      <c r="N119" s="242">
        <f>SUM(O119:P119)</f>
        <v>0</v>
      </c>
      <c r="O119" s="249">
        <f t="shared" ref="O119:P119" si="97">IFERROR($D$119*O170/100, 0)</f>
        <v>0</v>
      </c>
      <c r="P119" s="247">
        <f t="shared" si="97"/>
        <v>0</v>
      </c>
      <c r="Q119" s="242">
        <f t="shared" si="96"/>
        <v>0</v>
      </c>
      <c r="R119" s="379"/>
      <c r="S119" s="380"/>
    </row>
    <row r="120">
      <c r="B120" s="299" t="s">
        <v>430</v>
      </c>
      <c r="C120" s="300" t="s">
        <v>362</v>
      </c>
      <c r="D120" s="378">
        <v>0</v>
      </c>
      <c r="E120" s="242">
        <f t="shared" si="67"/>
        <v>0</v>
      </c>
      <c r="F120" s="245">
        <f>IFERROR($D$120*F171/100, 0)</f>
        <v>0</v>
      </c>
      <c r="G120" s="246">
        <f>IFERROR($D$120*G171/100, 0)</f>
        <v>0</v>
      </c>
      <c r="H120" s="247">
        <f>IFERROR($D$120*H171/100, 0)</f>
        <v>0</v>
      </c>
      <c r="I120" s="242">
        <f t="shared" si="29"/>
        <v>0</v>
      </c>
      <c r="J120" s="245">
        <f t="shared" ref="J120:Q120" si="98">IFERROR($D$120*J171/100, 0)</f>
        <v>0</v>
      </c>
      <c r="K120" s="246">
        <f t="shared" si="98"/>
        <v>0</v>
      </c>
      <c r="L120" s="246">
        <f t="shared" si="98"/>
        <v>0</v>
      </c>
      <c r="M120" s="244">
        <f t="shared" si="98"/>
        <v>0</v>
      </c>
      <c r="N120" s="242">
        <f t="shared" ref="N120:N132" si="99">SUM(O120:P120)</f>
        <v>0</v>
      </c>
      <c r="O120" s="249">
        <f t="shared" ref="O120:P120" si="100">IFERROR($D$120*O171/100, 0)</f>
        <v>0</v>
      </c>
      <c r="P120" s="247">
        <f t="shared" si="100"/>
        <v>0</v>
      </c>
      <c r="Q120" s="242">
        <f t="shared" si="98"/>
        <v>0</v>
      </c>
      <c r="R120" s="379"/>
      <c r="S120" s="380"/>
    </row>
    <row r="121">
      <c r="B121" s="299" t="s">
        <v>431</v>
      </c>
      <c r="C121" s="300" t="s">
        <v>364</v>
      </c>
      <c r="D121" s="378">
        <v>11.039999999999999</v>
      </c>
      <c r="E121" s="242">
        <f t="shared" si="67"/>
        <v>3.9328189578088764</v>
      </c>
      <c r="F121" s="245">
        <f>IFERROR($D$121*F172/100, 0)</f>
        <v>0.42340882887449516</v>
      </c>
      <c r="G121" s="246">
        <f>IFERROR($D$121*G172/100, 0)</f>
        <v>0.50100375194416902</v>
      </c>
      <c r="H121" s="247">
        <f>IFERROR($D$121*H172/100, 0)</f>
        <v>3.0084063769902123</v>
      </c>
      <c r="I121" s="242">
        <f t="shared" ref="I121:I140" si="101">SUM(J121:L121)</f>
        <v>6.6987524952427</v>
      </c>
      <c r="J121" s="245">
        <f t="shared" ref="J121:Q121" si="102">IFERROR($D$121*J172/100, 0)</f>
        <v>4.3821583022661983</v>
      </c>
      <c r="K121" s="246">
        <f t="shared" si="102"/>
        <v>1.7686219593030927</v>
      </c>
      <c r="L121" s="246">
        <f t="shared" si="102"/>
        <v>0.54797223367340908</v>
      </c>
      <c r="M121" s="244">
        <f t="shared" si="102"/>
        <v>0.3257699135673604</v>
      </c>
      <c r="N121" s="242">
        <f t="shared" si="99"/>
        <v>0.026376016483680712</v>
      </c>
      <c r="O121" s="249">
        <f t="shared" ref="O121:P121" si="103">IFERROR($D$121*O172/100, 0)</f>
        <v>0.026376016483680712</v>
      </c>
      <c r="P121" s="247">
        <f t="shared" si="103"/>
        <v>0</v>
      </c>
      <c r="Q121" s="242">
        <f t="shared" si="102"/>
        <v>0.056282616897380525</v>
      </c>
      <c r="R121" s="379"/>
      <c r="S121" s="380"/>
    </row>
    <row r="122">
      <c r="B122" s="299" t="s">
        <v>432</v>
      </c>
      <c r="C122" s="300" t="s">
        <v>366</v>
      </c>
      <c r="D122" s="378">
        <v>0</v>
      </c>
      <c r="E122" s="242">
        <f t="shared" si="67"/>
        <v>0</v>
      </c>
      <c r="F122" s="245">
        <f>IFERROR($D$122*F173/100, 0)</f>
        <v>0</v>
      </c>
      <c r="G122" s="246">
        <f>IFERROR($D$122*G173/100, 0)</f>
        <v>0</v>
      </c>
      <c r="H122" s="247">
        <f>IFERROR($D$122*H173/100, 0)</f>
        <v>0</v>
      </c>
      <c r="I122" s="242">
        <f t="shared" si="101"/>
        <v>0</v>
      </c>
      <c r="J122" s="245">
        <f t="shared" ref="J122:Q122" si="104">IFERROR($D$122*J173/100, 0)</f>
        <v>0</v>
      </c>
      <c r="K122" s="246">
        <f t="shared" si="104"/>
        <v>0</v>
      </c>
      <c r="L122" s="246">
        <f t="shared" si="104"/>
        <v>0</v>
      </c>
      <c r="M122" s="244">
        <f t="shared" si="104"/>
        <v>0</v>
      </c>
      <c r="N122" s="242">
        <f t="shared" si="99"/>
        <v>0</v>
      </c>
      <c r="O122" s="249">
        <f t="shared" ref="O122:P122" si="105">IFERROR($D$122*O173/100, 0)</f>
        <v>0</v>
      </c>
      <c r="P122" s="247">
        <f t="shared" si="105"/>
        <v>0</v>
      </c>
      <c r="Q122" s="242">
        <f t="shared" si="104"/>
        <v>0</v>
      </c>
      <c r="R122" s="379"/>
      <c r="S122" s="380"/>
    </row>
    <row r="123">
      <c r="B123" s="299" t="s">
        <v>433</v>
      </c>
      <c r="C123" s="300" t="s">
        <v>368</v>
      </c>
      <c r="D123" s="378">
        <v>0</v>
      </c>
      <c r="E123" s="242">
        <f t="shared" si="67"/>
        <v>0</v>
      </c>
      <c r="F123" s="245">
        <f>IFERROR($D$123*F174/100, 0)</f>
        <v>0</v>
      </c>
      <c r="G123" s="246">
        <f>IFERROR($D$123*G174/100, 0)</f>
        <v>0</v>
      </c>
      <c r="H123" s="247">
        <f>IFERROR($D$123*H174/100, 0)</f>
        <v>0</v>
      </c>
      <c r="I123" s="242">
        <f t="shared" si="101"/>
        <v>0</v>
      </c>
      <c r="J123" s="245">
        <f t="shared" ref="J123:Q123" si="106">IFERROR($D$123*J174/100, 0)</f>
        <v>0</v>
      </c>
      <c r="K123" s="246">
        <f t="shared" si="106"/>
        <v>0</v>
      </c>
      <c r="L123" s="246">
        <f t="shared" si="106"/>
        <v>0</v>
      </c>
      <c r="M123" s="244">
        <f t="shared" si="106"/>
        <v>0</v>
      </c>
      <c r="N123" s="242">
        <f t="shared" si="99"/>
        <v>0</v>
      </c>
      <c r="O123" s="249">
        <f t="shared" ref="O123:P123" si="107">IFERROR($D$123*O174/100, 0)</f>
        <v>0</v>
      </c>
      <c r="P123" s="247">
        <f t="shared" si="107"/>
        <v>0</v>
      </c>
      <c r="Q123" s="242">
        <f t="shared" si="106"/>
        <v>0</v>
      </c>
      <c r="R123" s="379"/>
      <c r="S123" s="380"/>
    </row>
    <row r="124">
      <c r="B124" s="299" t="s">
        <v>434</v>
      </c>
      <c r="C124" s="300" t="s">
        <v>370</v>
      </c>
      <c r="D124" s="386">
        <v>0</v>
      </c>
      <c r="E124" s="242">
        <f t="shared" si="67"/>
        <v>0</v>
      </c>
      <c r="F124" s="245">
        <f>IFERROR($D$124*F175/100, 0)</f>
        <v>0</v>
      </c>
      <c r="G124" s="246">
        <f>IFERROR($D$124*G175/100, 0)</f>
        <v>0</v>
      </c>
      <c r="H124" s="247">
        <f>IFERROR($D$124*H175/100, 0)</f>
        <v>0</v>
      </c>
      <c r="I124" s="242">
        <f t="shared" si="101"/>
        <v>0</v>
      </c>
      <c r="J124" s="245">
        <f t="shared" ref="J124:Q124" si="108">IFERROR($D$124*J175/100, 0)</f>
        <v>0</v>
      </c>
      <c r="K124" s="246">
        <f t="shared" si="108"/>
        <v>0</v>
      </c>
      <c r="L124" s="246">
        <f t="shared" si="108"/>
        <v>0</v>
      </c>
      <c r="M124" s="244">
        <f t="shared" si="108"/>
        <v>0</v>
      </c>
      <c r="N124" s="242">
        <f t="shared" si="99"/>
        <v>0</v>
      </c>
      <c r="O124" s="249">
        <f t="shared" ref="O124:P124" si="109">IFERROR($D$124*O175/100, 0)</f>
        <v>0</v>
      </c>
      <c r="P124" s="247">
        <f t="shared" si="109"/>
        <v>0</v>
      </c>
      <c r="Q124" s="242">
        <f t="shared" si="108"/>
        <v>0</v>
      </c>
      <c r="R124" s="379"/>
      <c r="S124" s="380"/>
    </row>
    <row r="125">
      <c r="B125" s="299" t="s">
        <v>435</v>
      </c>
      <c r="C125" s="300" t="s">
        <v>372</v>
      </c>
      <c r="D125" s="378">
        <v>0</v>
      </c>
      <c r="E125" s="242">
        <f t="shared" si="67"/>
        <v>0</v>
      </c>
      <c r="F125" s="245">
        <f>IFERROR($D$125*F176/100, 0)</f>
        <v>0</v>
      </c>
      <c r="G125" s="246">
        <f>IFERROR($D$125*G176/100, 0)</f>
        <v>0</v>
      </c>
      <c r="H125" s="247">
        <f>IFERROR($D$125*H176/100, 0)</f>
        <v>0</v>
      </c>
      <c r="I125" s="242">
        <f t="shared" si="101"/>
        <v>0</v>
      </c>
      <c r="J125" s="245">
        <f t="shared" ref="J125:Q125" si="110">IFERROR($D$125*J176/100, 0)</f>
        <v>0</v>
      </c>
      <c r="K125" s="246">
        <f t="shared" si="110"/>
        <v>0</v>
      </c>
      <c r="L125" s="246">
        <f t="shared" si="110"/>
        <v>0</v>
      </c>
      <c r="M125" s="244">
        <f t="shared" si="110"/>
        <v>0</v>
      </c>
      <c r="N125" s="242">
        <f t="shared" si="99"/>
        <v>0</v>
      </c>
      <c r="O125" s="249">
        <f t="shared" ref="O125:P125" si="111">IFERROR($D$125*O176/100, 0)</f>
        <v>0</v>
      </c>
      <c r="P125" s="247">
        <f t="shared" si="111"/>
        <v>0</v>
      </c>
      <c r="Q125" s="242">
        <f t="shared" si="110"/>
        <v>0</v>
      </c>
      <c r="R125" s="379"/>
      <c r="S125" s="380"/>
    </row>
    <row r="126">
      <c r="B126" s="299" t="s">
        <v>436</v>
      </c>
      <c r="C126" s="300" t="s">
        <v>374</v>
      </c>
      <c r="D126" s="378">
        <v>0</v>
      </c>
      <c r="E126" s="242">
        <f t="shared" si="67"/>
        <v>0</v>
      </c>
      <c r="F126" s="245">
        <f>IFERROR($D$126*F177/100, 0)</f>
        <v>0</v>
      </c>
      <c r="G126" s="246">
        <f>IFERROR($D$126*G177/100, 0)</f>
        <v>0</v>
      </c>
      <c r="H126" s="247">
        <f>IFERROR($D$126*H177/100, 0)</f>
        <v>0</v>
      </c>
      <c r="I126" s="242">
        <f t="shared" si="101"/>
        <v>0</v>
      </c>
      <c r="J126" s="245">
        <f t="shared" ref="J126:Q126" si="112">IFERROR($D$126*J177/100, 0)</f>
        <v>0</v>
      </c>
      <c r="K126" s="246">
        <f t="shared" si="112"/>
        <v>0</v>
      </c>
      <c r="L126" s="246">
        <f t="shared" si="112"/>
        <v>0</v>
      </c>
      <c r="M126" s="244">
        <f t="shared" si="112"/>
        <v>0</v>
      </c>
      <c r="N126" s="242">
        <f t="shared" si="99"/>
        <v>0</v>
      </c>
      <c r="O126" s="249">
        <f t="shared" ref="O126:P126" si="113">IFERROR($D$126*O177/100, 0)</f>
        <v>0</v>
      </c>
      <c r="P126" s="247">
        <f t="shared" si="113"/>
        <v>0</v>
      </c>
      <c r="Q126" s="242">
        <f t="shared" si="112"/>
        <v>0</v>
      </c>
      <c r="R126" s="379"/>
      <c r="S126" s="380"/>
    </row>
    <row r="127">
      <c r="B127" s="299" t="s">
        <v>437</v>
      </c>
      <c r="C127" s="300" t="s">
        <v>376</v>
      </c>
      <c r="D127" s="378">
        <v>0</v>
      </c>
      <c r="E127" s="242">
        <f t="shared" si="67"/>
        <v>0</v>
      </c>
      <c r="F127" s="245">
        <f>IFERROR($D$127*F178/100, 0)</f>
        <v>0</v>
      </c>
      <c r="G127" s="246">
        <f>IFERROR($D$127*G178/100, 0)</f>
        <v>0</v>
      </c>
      <c r="H127" s="247">
        <f>IFERROR($D$127*H178/100, 0)</f>
        <v>0</v>
      </c>
      <c r="I127" s="242">
        <f t="shared" si="101"/>
        <v>0</v>
      </c>
      <c r="J127" s="245">
        <f t="shared" ref="J127:Q127" si="114">IFERROR($D$127*J178/100, 0)</f>
        <v>0</v>
      </c>
      <c r="K127" s="246">
        <f t="shared" si="114"/>
        <v>0</v>
      </c>
      <c r="L127" s="246">
        <f t="shared" si="114"/>
        <v>0</v>
      </c>
      <c r="M127" s="244">
        <f t="shared" si="114"/>
        <v>0</v>
      </c>
      <c r="N127" s="242">
        <f t="shared" si="99"/>
        <v>0</v>
      </c>
      <c r="O127" s="249">
        <f t="shared" ref="O127:P127" si="115">IFERROR($D$127*O178/100, 0)</f>
        <v>0</v>
      </c>
      <c r="P127" s="247">
        <f t="shared" si="115"/>
        <v>0</v>
      </c>
      <c r="Q127" s="242">
        <f t="shared" si="114"/>
        <v>0</v>
      </c>
      <c r="R127" s="379"/>
      <c r="S127" s="380"/>
    </row>
    <row r="128">
      <c r="B128" s="299" t="s">
        <v>438</v>
      </c>
      <c r="C128" s="300" t="s">
        <v>378</v>
      </c>
      <c r="D128" s="378">
        <v>0</v>
      </c>
      <c r="E128" s="242">
        <f t="shared" si="67"/>
        <v>0</v>
      </c>
      <c r="F128" s="245">
        <f>IFERROR($D$128*F179/100, 0)</f>
        <v>0</v>
      </c>
      <c r="G128" s="246">
        <f>IFERROR($D$128*G179/100, 0)</f>
        <v>0</v>
      </c>
      <c r="H128" s="247">
        <f>IFERROR($D$128*H179/100, 0)</f>
        <v>0</v>
      </c>
      <c r="I128" s="242">
        <f t="shared" si="101"/>
        <v>0</v>
      </c>
      <c r="J128" s="245">
        <f t="shared" ref="J128:Q128" si="116">IFERROR($D$128*J179/100, 0)</f>
        <v>0</v>
      </c>
      <c r="K128" s="246">
        <f t="shared" si="116"/>
        <v>0</v>
      </c>
      <c r="L128" s="246">
        <f t="shared" si="116"/>
        <v>0</v>
      </c>
      <c r="M128" s="244">
        <f t="shared" si="116"/>
        <v>0</v>
      </c>
      <c r="N128" s="242">
        <f t="shared" si="99"/>
        <v>0</v>
      </c>
      <c r="O128" s="249">
        <f t="shared" ref="O128:P128" si="117">IFERROR($D$128*O179/100, 0)</f>
        <v>0</v>
      </c>
      <c r="P128" s="247">
        <f t="shared" si="117"/>
        <v>0</v>
      </c>
      <c r="Q128" s="242">
        <f t="shared" si="116"/>
        <v>0</v>
      </c>
      <c r="R128" s="379"/>
      <c r="S128" s="380"/>
    </row>
    <row r="129">
      <c r="B129" s="299" t="s">
        <v>439</v>
      </c>
      <c r="C129" s="300" t="s">
        <v>380</v>
      </c>
      <c r="D129" s="378">
        <v>0</v>
      </c>
      <c r="E129" s="242">
        <f t="shared" si="67"/>
        <v>0</v>
      </c>
      <c r="F129" s="245">
        <f>IFERROR($D$129*F180/100, 0)</f>
        <v>0</v>
      </c>
      <c r="G129" s="246">
        <f>IFERROR($D$129*G180/100, 0)</f>
        <v>0</v>
      </c>
      <c r="H129" s="247">
        <f>IFERROR($D$129*H180/100, 0)</f>
        <v>0</v>
      </c>
      <c r="I129" s="242">
        <f t="shared" si="101"/>
        <v>0</v>
      </c>
      <c r="J129" s="245">
        <f t="shared" ref="J129:Q129" si="118">IFERROR($D$129*J180/100, 0)</f>
        <v>0</v>
      </c>
      <c r="K129" s="246">
        <f t="shared" si="118"/>
        <v>0</v>
      </c>
      <c r="L129" s="246">
        <f t="shared" si="118"/>
        <v>0</v>
      </c>
      <c r="M129" s="244">
        <f t="shared" si="118"/>
        <v>0</v>
      </c>
      <c r="N129" s="242">
        <f t="shared" si="99"/>
        <v>0</v>
      </c>
      <c r="O129" s="249">
        <f t="shared" ref="O129:P129" si="119">IFERROR($D$129*O180/100, 0)</f>
        <v>0</v>
      </c>
      <c r="P129" s="247">
        <f t="shared" si="119"/>
        <v>0</v>
      </c>
      <c r="Q129" s="242">
        <f t="shared" si="118"/>
        <v>0</v>
      </c>
      <c r="R129" s="379"/>
      <c r="S129" s="380"/>
    </row>
    <row r="130">
      <c r="B130" s="299" t="s">
        <v>440</v>
      </c>
      <c r="C130" s="300" t="s">
        <v>382</v>
      </c>
      <c r="D130" s="378">
        <v>0</v>
      </c>
      <c r="E130" s="242">
        <f t="shared" si="67"/>
        <v>0</v>
      </c>
      <c r="F130" s="245">
        <f>IFERROR($D$130*F181/100, 0)</f>
        <v>0</v>
      </c>
      <c r="G130" s="246">
        <f>IFERROR($D$130*G181/100, 0)</f>
        <v>0</v>
      </c>
      <c r="H130" s="247">
        <f>IFERROR($D$130*H181/100, 0)</f>
        <v>0</v>
      </c>
      <c r="I130" s="242">
        <f t="shared" si="101"/>
        <v>0</v>
      </c>
      <c r="J130" s="245">
        <f t="shared" ref="J130:Q130" si="120">IFERROR($D$130*J181/100, 0)</f>
        <v>0</v>
      </c>
      <c r="K130" s="246">
        <f t="shared" si="120"/>
        <v>0</v>
      </c>
      <c r="L130" s="246">
        <f t="shared" si="120"/>
        <v>0</v>
      </c>
      <c r="M130" s="244">
        <f t="shared" si="120"/>
        <v>0</v>
      </c>
      <c r="N130" s="242">
        <f t="shared" si="99"/>
        <v>0</v>
      </c>
      <c r="O130" s="249">
        <f t="shared" ref="O130:P130" si="121">IFERROR($D$130*O181/100, 0)</f>
        <v>0</v>
      </c>
      <c r="P130" s="247">
        <f t="shared" si="121"/>
        <v>0</v>
      </c>
      <c r="Q130" s="242">
        <f t="shared" si="120"/>
        <v>0</v>
      </c>
      <c r="R130" s="379"/>
      <c r="S130" s="380"/>
    </row>
    <row r="131">
      <c r="B131" s="299" t="s">
        <v>441</v>
      </c>
      <c r="C131" s="300" t="s">
        <v>384</v>
      </c>
      <c r="D131" s="378">
        <v>0</v>
      </c>
      <c r="E131" s="242">
        <f t="shared" si="67"/>
        <v>0</v>
      </c>
      <c r="F131" s="245">
        <f>IFERROR($D$131*F182/100, 0)</f>
        <v>0</v>
      </c>
      <c r="G131" s="246">
        <f>IFERROR($D$131*G182/100, 0)</f>
        <v>0</v>
      </c>
      <c r="H131" s="247">
        <f>IFERROR($D$131*H182/100, 0)</f>
        <v>0</v>
      </c>
      <c r="I131" s="242">
        <f t="shared" si="101"/>
        <v>0</v>
      </c>
      <c r="J131" s="245">
        <f t="shared" ref="J131:Q131" si="122">IFERROR($D$131*J182/100, 0)</f>
        <v>0</v>
      </c>
      <c r="K131" s="246">
        <f t="shared" si="122"/>
        <v>0</v>
      </c>
      <c r="L131" s="246">
        <f t="shared" si="122"/>
        <v>0</v>
      </c>
      <c r="M131" s="244">
        <f t="shared" si="122"/>
        <v>0</v>
      </c>
      <c r="N131" s="242">
        <f t="shared" si="99"/>
        <v>0</v>
      </c>
      <c r="O131" s="249">
        <f t="shared" ref="O131:P131" si="123">IFERROR($D$131*O182/100, 0)</f>
        <v>0</v>
      </c>
      <c r="P131" s="247">
        <f t="shared" si="123"/>
        <v>0</v>
      </c>
      <c r="Q131" s="242">
        <f t="shared" si="122"/>
        <v>0</v>
      </c>
      <c r="R131" s="379"/>
      <c r="S131" s="380"/>
    </row>
    <row r="132" thickBot="1">
      <c r="B132" s="324" t="s">
        <v>442</v>
      </c>
      <c r="C132" s="325" t="s">
        <v>386</v>
      </c>
      <c r="D132" s="388">
        <v>0</v>
      </c>
      <c r="E132" s="389">
        <f t="shared" si="67"/>
        <v>0</v>
      </c>
      <c r="F132" s="390">
        <f>IFERROR($D$132*F183/100, 0)</f>
        <v>0</v>
      </c>
      <c r="G132" s="391">
        <f>IFERROR($D$132*G183/100, 0)</f>
        <v>0</v>
      </c>
      <c r="H132" s="392">
        <f>IFERROR($D$132*H183/100, 0)</f>
        <v>0</v>
      </c>
      <c r="I132" s="389">
        <f t="shared" si="101"/>
        <v>0</v>
      </c>
      <c r="J132" s="390">
        <f t="shared" ref="J132:Q132" si="124">IFERROR($D$132*J183/100, 0)</f>
        <v>0</v>
      </c>
      <c r="K132" s="391">
        <f t="shared" si="124"/>
        <v>0</v>
      </c>
      <c r="L132" s="391">
        <f t="shared" si="124"/>
        <v>0</v>
      </c>
      <c r="M132" s="393">
        <f t="shared" si="124"/>
        <v>0</v>
      </c>
      <c r="N132" s="389">
        <f t="shared" si="99"/>
        <v>0</v>
      </c>
      <c r="O132" s="394">
        <f t="shared" ref="O132:P132" si="125">IFERROR($D$132*O183/100, 0)</f>
        <v>0</v>
      </c>
      <c r="P132" s="392">
        <f t="shared" si="125"/>
        <v>0</v>
      </c>
      <c r="Q132" s="389">
        <f t="shared" si="124"/>
        <v>0</v>
      </c>
      <c r="R132" s="379"/>
      <c r="S132" s="380"/>
    </row>
    <row r="133" thickBot="1">
      <c r="B133" s="335" t="s">
        <v>443</v>
      </c>
      <c r="C133" s="336" t="s">
        <v>388</v>
      </c>
      <c r="D133" s="395">
        <v>0</v>
      </c>
      <c r="E133" s="338">
        <f t="shared" si="67"/>
        <v>0</v>
      </c>
      <c r="F133" s="396">
        <f>IFERROR($D$133*F184/100, 0)</f>
        <v>0</v>
      </c>
      <c r="G133" s="397">
        <f>IFERROR($D$133*G184/100, 0)</f>
        <v>0</v>
      </c>
      <c r="H133" s="398">
        <f>IFERROR($D$133*H184/100, 0)</f>
        <v>0</v>
      </c>
      <c r="I133" s="338">
        <f t="shared" si="101"/>
        <v>0</v>
      </c>
      <c r="J133" s="396">
        <f t="shared" ref="J133:Q133" si="126">IFERROR($D$133*J184/100, 0)</f>
        <v>0</v>
      </c>
      <c r="K133" s="397">
        <f t="shared" si="126"/>
        <v>0</v>
      </c>
      <c r="L133" s="397">
        <f t="shared" si="126"/>
        <v>0</v>
      </c>
      <c r="M133" s="337">
        <f t="shared" si="126"/>
        <v>0</v>
      </c>
      <c r="N133" s="338">
        <f>SUM(O133:P133)</f>
        <v>0</v>
      </c>
      <c r="O133" s="399">
        <f t="shared" si="126"/>
        <v>0</v>
      </c>
      <c r="P133" s="398">
        <f t="shared" si="126"/>
        <v>0</v>
      </c>
      <c r="Q133" s="338">
        <f t="shared" si="126"/>
        <v>0</v>
      </c>
      <c r="R133" s="368"/>
      <c r="S133" s="369"/>
    </row>
    <row r="134">
      <c r="B134" s="180" t="s">
        <v>444</v>
      </c>
      <c r="C134" s="240" t="s">
        <v>390</v>
      </c>
      <c r="D134" s="381">
        <f>SUM(D135:D140)</f>
        <v>3.8104800000000001</v>
      </c>
      <c r="E134" s="183">
        <f t="shared" si="67"/>
        <v>1.3574210128941637</v>
      </c>
      <c r="F134" s="184">
        <f>SUM(F135:F140)</f>
        <v>0.14614047774000782</v>
      </c>
      <c r="G134" s="185">
        <f>SUM(G135:G140)</f>
        <v>0.17292253412212111</v>
      </c>
      <c r="H134" s="186">
        <f>SUM(H135:H140)</f>
        <v>1.0383580010320348</v>
      </c>
      <c r="I134" s="183">
        <f t="shared" si="101"/>
        <v>2.3120889862384426</v>
      </c>
      <c r="J134" s="184">
        <f t="shared" ref="J134:Q134" si="127">SUM(J135:J140)</f>
        <v>1.5125114644582702</v>
      </c>
      <c r="K134" s="185">
        <f t="shared" si="127"/>
        <v>0.61044371408380882</v>
      </c>
      <c r="L134" s="185">
        <f t="shared" si="127"/>
        <v>0.1891338076963634</v>
      </c>
      <c r="M134" s="182">
        <f t="shared" si="127"/>
        <v>0.11244019386323872</v>
      </c>
      <c r="N134" s="183">
        <f>SUM(O134:P134)</f>
        <v>0.0091037394285086674</v>
      </c>
      <c r="O134" s="188">
        <f t="shared" ref="O134:P134" si="128">SUM(O135:O140)</f>
        <v>0.0091037394285086674</v>
      </c>
      <c r="P134" s="186">
        <f t="shared" si="128"/>
        <v>0</v>
      </c>
      <c r="Q134" s="183">
        <f t="shared" si="127"/>
        <v>0.019426067575645887</v>
      </c>
      <c r="R134" s="368"/>
      <c r="S134" s="369"/>
    </row>
    <row r="135">
      <c r="B135" s="199" t="s">
        <v>445</v>
      </c>
      <c r="C135" s="400" t="s">
        <v>392</v>
      </c>
      <c r="D135" s="401">
        <v>0</v>
      </c>
      <c r="E135" s="350">
        <f t="shared" si="67"/>
        <v>0</v>
      </c>
      <c r="F135" s="402">
        <f>IFERROR($D$135*F185/100, 0)</f>
        <v>0</v>
      </c>
      <c r="G135" s="403">
        <f>IFERROR($D$135*G185/100, 0)</f>
        <v>0</v>
      </c>
      <c r="H135" s="404">
        <f>IFERROR($D$135*H185/100, 0)</f>
        <v>0</v>
      </c>
      <c r="I135" s="350">
        <f t="shared" si="101"/>
        <v>0</v>
      </c>
      <c r="J135" s="402">
        <f t="shared" ref="J135:Q135" si="129">IFERROR($D$135*J185/100, 0)</f>
        <v>0</v>
      </c>
      <c r="K135" s="403">
        <f t="shared" si="129"/>
        <v>0</v>
      </c>
      <c r="L135" s="403">
        <f t="shared" si="129"/>
        <v>0</v>
      </c>
      <c r="M135" s="349">
        <f t="shared" si="129"/>
        <v>0</v>
      </c>
      <c r="N135" s="350">
        <f>SUM(O135:P135)</f>
        <v>0</v>
      </c>
      <c r="O135" s="405">
        <f t="shared" ref="O135:P135" si="130">IFERROR($D$135*O185/100, 0)</f>
        <v>0</v>
      </c>
      <c r="P135" s="404">
        <f t="shared" si="130"/>
        <v>0</v>
      </c>
      <c r="Q135" s="350">
        <f t="shared" si="129"/>
        <v>0</v>
      </c>
      <c r="R135" s="379"/>
      <c r="S135" s="380"/>
    </row>
    <row r="136">
      <c r="B136" s="199" t="s">
        <v>446</v>
      </c>
      <c r="C136" s="400" t="s">
        <v>447</v>
      </c>
      <c r="D136" s="401">
        <v>0</v>
      </c>
      <c r="E136" s="350">
        <f t="shared" si="67"/>
        <v>0</v>
      </c>
      <c r="F136" s="402">
        <f>IFERROR($D$136*F185/100, 0)</f>
        <v>0</v>
      </c>
      <c r="G136" s="403">
        <f>IFERROR($D$136*G185/100, 0)</f>
        <v>0</v>
      </c>
      <c r="H136" s="404">
        <f>IFERROR($D$136*H185/100, 0)</f>
        <v>0</v>
      </c>
      <c r="I136" s="350">
        <f t="shared" si="101"/>
        <v>0</v>
      </c>
      <c r="J136" s="402">
        <f t="shared" ref="J136:Q136" si="131">IFERROR($D$136*J185/100, 0)</f>
        <v>0</v>
      </c>
      <c r="K136" s="403">
        <f t="shared" si="131"/>
        <v>0</v>
      </c>
      <c r="L136" s="403">
        <f t="shared" si="131"/>
        <v>0</v>
      </c>
      <c r="M136" s="349">
        <f t="shared" si="131"/>
        <v>0</v>
      </c>
      <c r="N136" s="350">
        <f t="shared" ref="N136:N140" si="132">SUM(O136:P136)</f>
        <v>0</v>
      </c>
      <c r="O136" s="405">
        <f t="shared" ref="O136:P136" si="133">IFERROR($D$136*O185/100, 0)</f>
        <v>0</v>
      </c>
      <c r="P136" s="404">
        <f t="shared" si="133"/>
        <v>0</v>
      </c>
      <c r="Q136" s="350">
        <f t="shared" si="131"/>
        <v>0</v>
      </c>
      <c r="R136" s="379"/>
      <c r="S136" s="380"/>
    </row>
    <row r="137">
      <c r="B137" s="299" t="s">
        <v>448</v>
      </c>
      <c r="C137" s="300" t="s">
        <v>396</v>
      </c>
      <c r="D137" s="378">
        <v>0</v>
      </c>
      <c r="E137" s="242">
        <f t="shared" si="67"/>
        <v>0</v>
      </c>
      <c r="F137" s="245">
        <f>IFERROR($D$137*F185/100, 0)</f>
        <v>0</v>
      </c>
      <c r="G137" s="246">
        <f>IFERROR($D$137*G185/100, 0)</f>
        <v>0</v>
      </c>
      <c r="H137" s="247">
        <f>IFERROR($D$137*H185/100, 0)</f>
        <v>0</v>
      </c>
      <c r="I137" s="242">
        <f t="shared" si="101"/>
        <v>0</v>
      </c>
      <c r="J137" s="245">
        <f t="shared" ref="J137:Q137" si="134">IFERROR($D$137*J185/100, 0)</f>
        <v>0</v>
      </c>
      <c r="K137" s="246">
        <f t="shared" si="134"/>
        <v>0</v>
      </c>
      <c r="L137" s="246">
        <f t="shared" si="134"/>
        <v>0</v>
      </c>
      <c r="M137" s="244">
        <f t="shared" si="134"/>
        <v>0</v>
      </c>
      <c r="N137" s="350">
        <f t="shared" si="132"/>
        <v>0</v>
      </c>
      <c r="O137" s="249">
        <f t="shared" ref="O137:P137" si="135">IFERROR($D$137*O185/100, 0)</f>
        <v>0</v>
      </c>
      <c r="P137" s="247">
        <f t="shared" si="135"/>
        <v>0</v>
      </c>
      <c r="Q137" s="242">
        <f t="shared" si="134"/>
        <v>0</v>
      </c>
      <c r="R137" s="379"/>
      <c r="S137" s="380"/>
    </row>
    <row r="138">
      <c r="B138" s="302" t="s">
        <v>449</v>
      </c>
      <c r="C138" s="290" t="s">
        <v>450</v>
      </c>
      <c r="D138" s="385">
        <v>2.65537</v>
      </c>
      <c r="E138" s="252">
        <f t="shared" si="67"/>
        <v>0.94593201775334745</v>
      </c>
      <c r="F138" s="253">
        <f>IFERROR($D$138*F185/100, 0)</f>
        <v>0.10183941140656415</v>
      </c>
      <c r="G138" s="254">
        <f>IFERROR($D$138*G185/100, 0)</f>
        <v>0.1205027475362308</v>
      </c>
      <c r="H138" s="255">
        <f>IFERROR($D$138*H185/100, 0)</f>
        <v>0.72358985881055249</v>
      </c>
      <c r="I138" s="252">
        <f t="shared" si="101"/>
        <v>1.6112016678707075</v>
      </c>
      <c r="J138" s="253">
        <f t="shared" ref="J138:Q138" si="136">IFERROR($D$138*J185/100, 0)</f>
        <v>1.0540083053522278</v>
      </c>
      <c r="K138" s="254">
        <f t="shared" si="136"/>
        <v>0.42539363152850129</v>
      </c>
      <c r="L138" s="254">
        <f t="shared" si="136"/>
        <v>0.1317997309899783</v>
      </c>
      <c r="M138" s="251">
        <f t="shared" si="136"/>
        <v>0.078355041249036389</v>
      </c>
      <c r="N138" s="350">
        <f t="shared" si="132"/>
        <v>0.0063440292473071792</v>
      </c>
      <c r="O138" s="257">
        <f t="shared" ref="O138:P138" si="137">IFERROR($D$138*O185/100, 0)</f>
        <v>0.0063440292473071792</v>
      </c>
      <c r="P138" s="255">
        <f t="shared" si="137"/>
        <v>0</v>
      </c>
      <c r="Q138" s="252">
        <f t="shared" si="136"/>
        <v>0.013537243879601209</v>
      </c>
      <c r="R138" s="379"/>
      <c r="S138" s="380"/>
    </row>
    <row r="139">
      <c r="B139" s="302" t="s">
        <v>451</v>
      </c>
      <c r="C139" s="406" t="s">
        <v>400</v>
      </c>
      <c r="D139" s="385">
        <v>1.1551100000000001</v>
      </c>
      <c r="E139" s="252">
        <f t="shared" si="67"/>
        <v>0.41148899514081627</v>
      </c>
      <c r="F139" s="253">
        <f>IFERROR($D$139*F185/100, 0)</f>
        <v>0.044301066333443676</v>
      </c>
      <c r="G139" s="254">
        <f>IFERROR($D$139*G185/100, 0)</f>
        <v>0.052419786585890318</v>
      </c>
      <c r="H139" s="255">
        <f>IFERROR($D$139*H185/100, 0)</f>
        <v>0.31476814222148231</v>
      </c>
      <c r="I139" s="252">
        <f t="shared" si="101"/>
        <v>0.70088731836773521</v>
      </c>
      <c r="J139" s="253">
        <f t="shared" ref="J139:Q139" si="138">IFERROR($D$139*J185/100, 0)</f>
        <v>0.45850315910604245</v>
      </c>
      <c r="K139" s="254">
        <f t="shared" si="138"/>
        <v>0.18505008255530758</v>
      </c>
      <c r="L139" s="254">
        <f t="shared" si="138"/>
        <v>0.057334076706385115</v>
      </c>
      <c r="M139" s="251">
        <f t="shared" si="138"/>
        <v>0.034085152614202328</v>
      </c>
      <c r="N139" s="350">
        <f t="shared" si="132"/>
        <v>0.0027597101812014886</v>
      </c>
      <c r="O139" s="257">
        <f t="shared" ref="O139:P139" si="139">IFERROR($D$139*O185/100, 0)</f>
        <v>0.0027597101812014886</v>
      </c>
      <c r="P139" s="255">
        <f t="shared" si="139"/>
        <v>0</v>
      </c>
      <c r="Q139" s="252">
        <f t="shared" si="138"/>
        <v>0.0058888236960446773</v>
      </c>
      <c r="R139" s="379"/>
      <c r="S139" s="380"/>
    </row>
    <row r="140" thickBot="1">
      <c r="B140" s="302" t="s">
        <v>452</v>
      </c>
      <c r="C140" s="406" t="s">
        <v>404</v>
      </c>
      <c r="D140" s="385">
        <v>0</v>
      </c>
      <c r="E140" s="252">
        <f t="shared" si="67"/>
        <v>0</v>
      </c>
      <c r="F140" s="253">
        <f>IFERROR($D$140*F185/100, 0)</f>
        <v>0</v>
      </c>
      <c r="G140" s="254">
        <f>IFERROR($D$140*G185/100, 0)</f>
        <v>0</v>
      </c>
      <c r="H140" s="255">
        <f>IFERROR($D$140*H185/100, 0)</f>
        <v>0</v>
      </c>
      <c r="I140" s="252">
        <f t="shared" si="101"/>
        <v>0</v>
      </c>
      <c r="J140" s="253">
        <f t="shared" ref="J140:Q140" si="140">IFERROR($D$140*J185/100, 0)</f>
        <v>0</v>
      </c>
      <c r="K140" s="254">
        <f t="shared" si="140"/>
        <v>0</v>
      </c>
      <c r="L140" s="254">
        <f t="shared" si="140"/>
        <v>0</v>
      </c>
      <c r="M140" s="251">
        <f t="shared" si="140"/>
        <v>0</v>
      </c>
      <c r="N140" s="350">
        <f t="shared" si="132"/>
        <v>0</v>
      </c>
      <c r="O140" s="257">
        <f t="shared" ref="O140:P140" si="141">IFERROR($D$140*O185/100, 0)</f>
        <v>0</v>
      </c>
      <c r="P140" s="255">
        <f t="shared" si="141"/>
        <v>0</v>
      </c>
      <c r="Q140" s="252">
        <f t="shared" si="140"/>
        <v>0</v>
      </c>
      <c r="R140" s="379"/>
      <c r="S140" s="380"/>
    </row>
    <row r="141" thickBot="1" ht="119.25" customHeight="1">
      <c r="B141" s="152" t="s">
        <v>63</v>
      </c>
      <c r="C141" s="153" t="s">
        <v>453</v>
      </c>
      <c r="D141" s="407" t="s">
        <v>249</v>
      </c>
      <c r="E141" s="408" t="s">
        <v>250</v>
      </c>
      <c r="F141" s="409" t="s">
        <v>251</v>
      </c>
      <c r="G141" s="410" t="s">
        <v>252</v>
      </c>
      <c r="H141" s="411" t="s">
        <v>253</v>
      </c>
      <c r="I141" s="412" t="s">
        <v>254</v>
      </c>
      <c r="J141" s="409" t="s">
        <v>255</v>
      </c>
      <c r="K141" s="410" t="s">
        <v>256</v>
      </c>
      <c r="L141" s="413" t="s">
        <v>257</v>
      </c>
      <c r="M141" s="408" t="s">
        <v>258</v>
      </c>
      <c r="N141" s="412" t="s">
        <v>259</v>
      </c>
      <c r="O141" s="414" t="s">
        <v>260</v>
      </c>
      <c r="P141" s="415" t="s">
        <v>261</v>
      </c>
      <c r="Q141" s="416" t="s">
        <v>262</v>
      </c>
    </row>
    <row r="142">
      <c r="B142" s="417" t="s">
        <v>65</v>
      </c>
      <c r="C142" s="418" t="s">
        <v>454</v>
      </c>
      <c r="D142" s="419"/>
      <c r="E142" s="420"/>
      <c r="F142" s="421"/>
      <c r="G142" s="421"/>
      <c r="H142" s="421"/>
      <c r="I142" s="420"/>
      <c r="J142" s="421"/>
      <c r="K142" s="421"/>
      <c r="L142" s="422"/>
      <c r="M142" s="420"/>
      <c r="N142" s="423"/>
      <c r="O142" s="424"/>
      <c r="P142" s="425"/>
      <c r="Q142" s="426"/>
    </row>
    <row r="143">
      <c r="B143" s="417">
        <v>1</v>
      </c>
      <c r="C143" s="418" t="s">
        <v>267</v>
      </c>
      <c r="D143" s="427">
        <f>E143+I143+M143+N143+Q143</f>
        <v>99.999999999999986</v>
      </c>
      <c r="E143" s="428">
        <f>SUM(F143:H143)</f>
        <v>35.623360125080403</v>
      </c>
      <c r="F143" s="429">
        <v>3.8352248992255</v>
      </c>
      <c r="G143" s="429">
        <v>4.5380774632624004</v>
      </c>
      <c r="H143" s="429">
        <v>27.250057762592501</v>
      </c>
      <c r="I143" s="428">
        <f>SUM(J143:L143)</f>
        <v>60.677105935169386</v>
      </c>
      <c r="J143" s="429">
        <v>39.693462882845999</v>
      </c>
      <c r="K143" s="429">
        <v>16.020126442962798</v>
      </c>
      <c r="L143" s="430">
        <v>4.9635166093605898</v>
      </c>
      <c r="M143" s="431">
        <v>2.95081443448696</v>
      </c>
      <c r="N143" s="432">
        <f>SUM(O143:P143)</f>
        <v>0.23891319278696299</v>
      </c>
      <c r="O143" s="433">
        <v>0.23891319278696299</v>
      </c>
      <c r="P143" s="434">
        <v>0</v>
      </c>
      <c r="Q143" s="435">
        <v>0.50980631247627295</v>
      </c>
    </row>
    <row r="144" thickBot="1">
      <c r="B144" s="436">
        <v>2</v>
      </c>
      <c r="C144" s="200" t="s">
        <v>302</v>
      </c>
      <c r="D144" s="437">
        <f>E144+I144+M144+N144+Q144</f>
        <v>99.999999999999986</v>
      </c>
      <c r="E144" s="438">
        <f>SUM(F144:H144)</f>
        <v>35.623360125080403</v>
      </c>
      <c r="F144" s="439">
        <v>3.8352248992255</v>
      </c>
      <c r="G144" s="439">
        <v>4.5380774632624004</v>
      </c>
      <c r="H144" s="439">
        <v>27.250057762592501</v>
      </c>
      <c r="I144" s="438">
        <f>SUM(J144:L144)</f>
        <v>60.677105935169386</v>
      </c>
      <c r="J144" s="439">
        <v>39.693462882845999</v>
      </c>
      <c r="K144" s="439">
        <v>16.020126442962798</v>
      </c>
      <c r="L144" s="440">
        <v>4.9635166093605898</v>
      </c>
      <c r="M144" s="441">
        <v>2.95081443448696</v>
      </c>
      <c r="N144" s="432">
        <f>SUM(O144:P144)</f>
        <v>0.23891319278696299</v>
      </c>
      <c r="O144" s="442">
        <v>0.23891319278696299</v>
      </c>
      <c r="P144" s="443">
        <v>0</v>
      </c>
      <c r="Q144" s="444">
        <v>0.50980631247627295</v>
      </c>
    </row>
    <row r="145">
      <c r="B145" s="445" t="s">
        <v>69</v>
      </c>
      <c r="C145" s="446" t="s">
        <v>455</v>
      </c>
      <c r="D145" s="419"/>
      <c r="E145" s="420"/>
      <c r="F145" s="421"/>
      <c r="G145" s="421"/>
      <c r="H145" s="421"/>
      <c r="I145" s="420"/>
      <c r="J145" s="421"/>
      <c r="K145" s="421"/>
      <c r="L145" s="422"/>
      <c r="M145" s="420"/>
      <c r="N145" s="426"/>
      <c r="O145" s="424"/>
      <c r="P145" s="425"/>
      <c r="Q145" s="426"/>
    </row>
    <row r="146" ht="28.5" customHeight="1">
      <c r="B146" s="447">
        <v>1</v>
      </c>
      <c r="C146" s="448" t="s">
        <v>311</v>
      </c>
      <c r="D146" s="427">
        <f>E146+I146+M146+N146+Q146</f>
        <v>99.999999999999986</v>
      </c>
      <c r="E146" s="428">
        <f>SUM(F146:H146)</f>
        <v>35.623360125080403</v>
      </c>
      <c r="F146" s="429">
        <v>3.8352248992255</v>
      </c>
      <c r="G146" s="429">
        <v>4.5380774632624004</v>
      </c>
      <c r="H146" s="429">
        <v>27.250057762592501</v>
      </c>
      <c r="I146" s="428">
        <f>SUM(J146:L146)</f>
        <v>60.677105935169386</v>
      </c>
      <c r="J146" s="429">
        <v>39.693462882845999</v>
      </c>
      <c r="K146" s="429">
        <v>16.020126442962798</v>
      </c>
      <c r="L146" s="430">
        <v>4.9635166093605898</v>
      </c>
      <c r="M146" s="431">
        <v>2.95081443448696</v>
      </c>
      <c r="N146" s="432">
        <f>SUM(O146:P146)</f>
        <v>0.23891319278696299</v>
      </c>
      <c r="O146" s="449">
        <v>0.23891319278696299</v>
      </c>
      <c r="P146" s="450">
        <v>0</v>
      </c>
      <c r="Q146" s="435">
        <v>0.50980631247627295</v>
      </c>
    </row>
    <row r="147" thickBot="1">
      <c r="B147" s="451">
        <v>2</v>
      </c>
      <c r="C147" s="452" t="s">
        <v>313</v>
      </c>
      <c r="D147" s="437">
        <f>E147+I147+M147+N147+Q147</f>
        <v>99.999999999999986</v>
      </c>
      <c r="E147" s="438">
        <f>SUM(F147:H147)</f>
        <v>35.623360125080403</v>
      </c>
      <c r="F147" s="439">
        <v>3.8352248992255</v>
      </c>
      <c r="G147" s="439">
        <v>4.5380774632624004</v>
      </c>
      <c r="H147" s="439">
        <v>27.250057762592501</v>
      </c>
      <c r="I147" s="438">
        <f>SUM(J147:L147)</f>
        <v>60.677105935169386</v>
      </c>
      <c r="J147" s="439">
        <v>39.693462882845999</v>
      </c>
      <c r="K147" s="439">
        <v>16.020126442962798</v>
      </c>
      <c r="L147" s="440">
        <v>4.9635166093605898</v>
      </c>
      <c r="M147" s="441">
        <v>2.95081443448696</v>
      </c>
      <c r="N147" s="432">
        <f>SUM(O147:P147)</f>
        <v>0.23891319278696299</v>
      </c>
      <c r="O147" s="453">
        <v>0.23891319278696299</v>
      </c>
      <c r="P147" s="454">
        <v>0</v>
      </c>
      <c r="Q147" s="444">
        <v>0.50980631247627295</v>
      </c>
    </row>
    <row r="148">
      <c r="B148" s="445" t="s">
        <v>71</v>
      </c>
      <c r="C148" s="446" t="s">
        <v>456</v>
      </c>
      <c r="D148" s="419"/>
      <c r="E148" s="420"/>
      <c r="F148" s="421"/>
      <c r="G148" s="421"/>
      <c r="H148" s="421"/>
      <c r="I148" s="420"/>
      <c r="J148" s="421"/>
      <c r="K148" s="421"/>
      <c r="L148" s="422"/>
      <c r="M148" s="420"/>
      <c r="N148" s="426"/>
      <c r="O148" s="424"/>
      <c r="P148" s="425"/>
      <c r="Q148" s="426"/>
    </row>
    <row r="149" thickBot="1">
      <c r="B149" s="451">
        <v>1</v>
      </c>
      <c r="C149" s="452" t="s">
        <v>317</v>
      </c>
      <c r="D149" s="437">
        <f>E149+I149+M149+N149+Q149</f>
        <v>99.999999999999986</v>
      </c>
      <c r="E149" s="438">
        <f>SUM(F149:H149)</f>
        <v>35.623360125080403</v>
      </c>
      <c r="F149" s="439">
        <v>3.8352248992255</v>
      </c>
      <c r="G149" s="439">
        <v>4.5380774632624004</v>
      </c>
      <c r="H149" s="439">
        <v>27.250057762592501</v>
      </c>
      <c r="I149" s="438">
        <f>SUM(J149:L149)</f>
        <v>60.677105935169386</v>
      </c>
      <c r="J149" s="439">
        <v>39.693462882845999</v>
      </c>
      <c r="K149" s="439">
        <v>16.020126442962798</v>
      </c>
      <c r="L149" s="440">
        <v>4.9635166093605898</v>
      </c>
      <c r="M149" s="441">
        <v>2.95081443448696</v>
      </c>
      <c r="N149" s="455">
        <f>SUM(O149:P149)</f>
        <v>0.23891319278696299</v>
      </c>
      <c r="O149" s="442">
        <v>0.23891319278696299</v>
      </c>
      <c r="P149" s="443">
        <v>0</v>
      </c>
      <c r="Q149" s="444">
        <v>0.50980631247627295</v>
      </c>
    </row>
    <row r="150">
      <c r="B150" s="445" t="s">
        <v>73</v>
      </c>
      <c r="C150" s="446" t="s">
        <v>457</v>
      </c>
      <c r="D150" s="419"/>
      <c r="E150" s="420"/>
      <c r="F150" s="421"/>
      <c r="G150" s="421"/>
      <c r="H150" s="421"/>
      <c r="I150" s="420"/>
      <c r="J150" s="421"/>
      <c r="K150" s="421"/>
      <c r="L150" s="422"/>
      <c r="M150" s="420"/>
      <c r="N150" s="426"/>
      <c r="O150" s="424"/>
      <c r="P150" s="425"/>
      <c r="Q150" s="426"/>
    </row>
    <row r="151">
      <c r="B151" s="447">
        <v>1</v>
      </c>
      <c r="C151" s="448" t="s">
        <v>273</v>
      </c>
      <c r="D151" s="427">
        <f t="shared" ref="D151:D156" si="142">E151+I151+M151+N151+Q151</f>
        <v>99.999999999999986</v>
      </c>
      <c r="E151" s="428">
        <f t="shared" ref="E151:E156" si="143">SUM(F151:H151)</f>
        <v>35.623360125080403</v>
      </c>
      <c r="F151" s="429">
        <v>3.8352248992255</v>
      </c>
      <c r="G151" s="429">
        <v>4.5380774632624004</v>
      </c>
      <c r="H151" s="429">
        <v>27.250057762592501</v>
      </c>
      <c r="I151" s="428">
        <f t="shared" ref="I151:I156" si="144">SUM(J151:L151)</f>
        <v>60.677105935169386</v>
      </c>
      <c r="J151" s="429">
        <v>39.693462882845999</v>
      </c>
      <c r="K151" s="429">
        <v>16.020126442962798</v>
      </c>
      <c r="L151" s="430">
        <v>4.9635166093605898</v>
      </c>
      <c r="M151" s="431">
        <v>2.95081443448696</v>
      </c>
      <c r="N151" s="432">
        <f>SUM(O151:P151)</f>
        <v>0.23891319278696299</v>
      </c>
      <c r="O151" s="449">
        <v>0.23891319278696299</v>
      </c>
      <c r="P151" s="450">
        <v>0</v>
      </c>
      <c r="Q151" s="435">
        <v>0.50980631247627295</v>
      </c>
    </row>
    <row r="152">
      <c r="B152" s="447">
        <v>2</v>
      </c>
      <c r="C152" s="448" t="s">
        <v>277</v>
      </c>
      <c r="D152" s="427">
        <f t="shared" si="142"/>
        <v>99.999999999999986</v>
      </c>
      <c r="E152" s="428">
        <f t="shared" si="143"/>
        <v>35.623360125080403</v>
      </c>
      <c r="F152" s="429">
        <v>3.8352248992255</v>
      </c>
      <c r="G152" s="429">
        <v>4.5380774632624004</v>
      </c>
      <c r="H152" s="429">
        <v>27.250057762592501</v>
      </c>
      <c r="I152" s="428">
        <f t="shared" si="144"/>
        <v>60.677105935169386</v>
      </c>
      <c r="J152" s="429">
        <v>39.693462882845999</v>
      </c>
      <c r="K152" s="429">
        <v>16.020126442962798</v>
      </c>
      <c r="L152" s="430">
        <v>4.9635166093605898</v>
      </c>
      <c r="M152" s="431">
        <v>2.95081443448696</v>
      </c>
      <c r="N152" s="432">
        <f t="shared" ref="N152:N155" si="145">SUM(O152:P152)</f>
        <v>0.23891319278696299</v>
      </c>
      <c r="O152" s="449">
        <v>0.23891319278696299</v>
      </c>
      <c r="P152" s="450">
        <v>0</v>
      </c>
      <c r="Q152" s="435">
        <v>0.50980631247627295</v>
      </c>
    </row>
    <row r="153">
      <c r="B153" s="447">
        <v>3</v>
      </c>
      <c r="C153" s="448" t="s">
        <v>458</v>
      </c>
      <c r="D153" s="427">
        <f t="shared" si="142"/>
        <v>99.999999999999986</v>
      </c>
      <c r="E153" s="428">
        <f t="shared" si="143"/>
        <v>35.623360125080403</v>
      </c>
      <c r="F153" s="429">
        <v>3.8352248992255</v>
      </c>
      <c r="G153" s="429">
        <v>4.5380774632624004</v>
      </c>
      <c r="H153" s="429">
        <v>27.250057762592501</v>
      </c>
      <c r="I153" s="428">
        <f t="shared" si="144"/>
        <v>60.677105935169386</v>
      </c>
      <c r="J153" s="429">
        <v>39.693462882845999</v>
      </c>
      <c r="K153" s="429">
        <v>16.020126442962798</v>
      </c>
      <c r="L153" s="430">
        <v>4.9635166093605898</v>
      </c>
      <c r="M153" s="431">
        <v>2.95081443448696</v>
      </c>
      <c r="N153" s="432">
        <f t="shared" si="145"/>
        <v>0.23891319278696299</v>
      </c>
      <c r="O153" s="449">
        <v>0.23891319278696299</v>
      </c>
      <c r="P153" s="450">
        <v>0</v>
      </c>
      <c r="Q153" s="435">
        <v>0.50980631247627295</v>
      </c>
    </row>
    <row r="154">
      <c r="B154" s="447">
        <v>4</v>
      </c>
      <c r="C154" s="448" t="s">
        <v>459</v>
      </c>
      <c r="D154" s="427">
        <f t="shared" si="142"/>
        <v>99.999999999999986</v>
      </c>
      <c r="E154" s="428">
        <f t="shared" si="143"/>
        <v>35.623360125080403</v>
      </c>
      <c r="F154" s="429">
        <v>3.8352248992255</v>
      </c>
      <c r="G154" s="429">
        <v>4.5380774632624004</v>
      </c>
      <c r="H154" s="429">
        <v>27.250057762592501</v>
      </c>
      <c r="I154" s="428">
        <f t="shared" si="144"/>
        <v>60.677105935169386</v>
      </c>
      <c r="J154" s="429">
        <v>39.693462882845999</v>
      </c>
      <c r="K154" s="429">
        <v>16.020126442962798</v>
      </c>
      <c r="L154" s="430">
        <v>4.9635166093605898</v>
      </c>
      <c r="M154" s="431">
        <v>2.95081443448696</v>
      </c>
      <c r="N154" s="432">
        <f t="shared" si="145"/>
        <v>0.23891319278696299</v>
      </c>
      <c r="O154" s="449">
        <v>0.23891319278696299</v>
      </c>
      <c r="P154" s="450">
        <v>0</v>
      </c>
      <c r="Q154" s="435">
        <v>0.50980631247627295</v>
      </c>
    </row>
    <row r="155" thickBot="1" ht="30" customHeight="1">
      <c r="B155" s="451">
        <v>5</v>
      </c>
      <c r="C155" s="452" t="s">
        <v>326</v>
      </c>
      <c r="D155" s="437">
        <f t="shared" si="142"/>
        <v>99.999999999999986</v>
      </c>
      <c r="E155" s="438">
        <f t="shared" si="143"/>
        <v>35.623360125080403</v>
      </c>
      <c r="F155" s="439">
        <v>3.8352248992255</v>
      </c>
      <c r="G155" s="439">
        <v>4.5380774632624004</v>
      </c>
      <c r="H155" s="439">
        <v>27.250057762592501</v>
      </c>
      <c r="I155" s="438">
        <f t="shared" si="144"/>
        <v>60.677105935169386</v>
      </c>
      <c r="J155" s="439">
        <v>39.693462882845999</v>
      </c>
      <c r="K155" s="439">
        <v>16.020126442962798</v>
      </c>
      <c r="L155" s="440">
        <v>4.9635166093605898</v>
      </c>
      <c r="M155" s="441">
        <v>2.95081443448696</v>
      </c>
      <c r="N155" s="432">
        <f t="shared" si="145"/>
        <v>0.23891319278696299</v>
      </c>
      <c r="O155" s="453">
        <v>0.23891319278696299</v>
      </c>
      <c r="P155" s="454">
        <v>0</v>
      </c>
      <c r="Q155" s="444">
        <v>0.50980631247627295</v>
      </c>
    </row>
    <row r="156" thickBot="1">
      <c r="B156" s="456" t="s">
        <v>75</v>
      </c>
      <c r="C156" s="457" t="s">
        <v>328</v>
      </c>
      <c r="D156" s="458">
        <f t="shared" si="142"/>
        <v>99.999999999999986</v>
      </c>
      <c r="E156" s="459">
        <f t="shared" si="143"/>
        <v>35.623360125080403</v>
      </c>
      <c r="F156" s="460">
        <v>3.8352248992255</v>
      </c>
      <c r="G156" s="460">
        <v>4.5380774632624004</v>
      </c>
      <c r="H156" s="460">
        <v>27.250057762592501</v>
      </c>
      <c r="I156" s="459">
        <f t="shared" si="144"/>
        <v>60.677105935169386</v>
      </c>
      <c r="J156" s="460">
        <v>39.693462882845999</v>
      </c>
      <c r="K156" s="460">
        <v>16.020126442962798</v>
      </c>
      <c r="L156" s="461">
        <v>4.9635166093605898</v>
      </c>
      <c r="M156" s="462">
        <v>2.95081443448696</v>
      </c>
      <c r="N156" s="459">
        <f>SUM(O156:P156)</f>
        <v>0.23891319278696299</v>
      </c>
      <c r="O156" s="463">
        <v>0.23891319278696299</v>
      </c>
      <c r="P156" s="464">
        <v>0</v>
      </c>
      <c r="Q156" s="465">
        <v>0.50980631247627295</v>
      </c>
    </row>
    <row r="157">
      <c r="B157" s="445" t="s">
        <v>460</v>
      </c>
      <c r="C157" s="446" t="s">
        <v>461</v>
      </c>
      <c r="D157" s="419"/>
      <c r="E157" s="420"/>
      <c r="F157" s="421"/>
      <c r="G157" s="421"/>
      <c r="H157" s="421"/>
      <c r="I157" s="420"/>
      <c r="J157" s="421"/>
      <c r="K157" s="421"/>
      <c r="L157" s="422"/>
      <c r="M157" s="420"/>
      <c r="N157" s="426"/>
      <c r="O157" s="424"/>
      <c r="P157" s="425"/>
      <c r="Q157" s="426"/>
    </row>
    <row r="158">
      <c r="B158" s="447">
        <v>1</v>
      </c>
      <c r="C158" s="448" t="s">
        <v>281</v>
      </c>
      <c r="D158" s="427">
        <f>E158+I158+M158+N158+Q158</f>
        <v>99.999999999999986</v>
      </c>
      <c r="E158" s="428">
        <f>SUM(F158:H158)</f>
        <v>35.623360125080403</v>
      </c>
      <c r="F158" s="429">
        <v>3.8352248992255</v>
      </c>
      <c r="G158" s="429">
        <v>4.5380774632624004</v>
      </c>
      <c r="H158" s="429">
        <v>27.250057762592501</v>
      </c>
      <c r="I158" s="428">
        <f>SUM(J158:L158)</f>
        <v>60.677105935169386</v>
      </c>
      <c r="J158" s="429">
        <v>39.693462882845999</v>
      </c>
      <c r="K158" s="429">
        <v>16.020126442962798</v>
      </c>
      <c r="L158" s="430">
        <v>4.9635166093605898</v>
      </c>
      <c r="M158" s="431">
        <v>2.95081443448696</v>
      </c>
      <c r="N158" s="428">
        <f>SUM(O158:P158)</f>
        <v>0.23891319278696299</v>
      </c>
      <c r="O158" s="433">
        <v>0.23891319278696299</v>
      </c>
      <c r="P158" s="434">
        <v>0</v>
      </c>
      <c r="Q158" s="435">
        <v>0.50980631247627295</v>
      </c>
    </row>
    <row r="159">
      <c r="B159" s="447">
        <v>2</v>
      </c>
      <c r="C159" s="466" t="s">
        <v>334</v>
      </c>
      <c r="D159" s="427">
        <f>E159+I159+M159+N159+Q159</f>
        <v>99.999999999999986</v>
      </c>
      <c r="E159" s="428">
        <f>SUM(F159:H159)</f>
        <v>35.623360125080403</v>
      </c>
      <c r="F159" s="429">
        <v>3.8352248992255</v>
      </c>
      <c r="G159" s="429">
        <v>4.5380774632624004</v>
      </c>
      <c r="H159" s="429">
        <v>27.250057762592501</v>
      </c>
      <c r="I159" s="428">
        <f>SUM(J159:L159)</f>
        <v>60.677105935169386</v>
      </c>
      <c r="J159" s="429">
        <v>39.693462882845999</v>
      </c>
      <c r="K159" s="429">
        <v>16.020126442962798</v>
      </c>
      <c r="L159" s="430">
        <v>4.9635166093605898</v>
      </c>
      <c r="M159" s="431">
        <v>2.95081443448696</v>
      </c>
      <c r="N159" s="428">
        <f t="shared" ref="N159:N161" si="146">SUM(O159:P159)</f>
        <v>0.23891319278696299</v>
      </c>
      <c r="O159" s="433">
        <v>0.23891319278696299</v>
      </c>
      <c r="P159" s="434">
        <v>0</v>
      </c>
      <c r="Q159" s="435">
        <v>0.50980631247627295</v>
      </c>
    </row>
    <row r="160">
      <c r="B160" s="447">
        <v>3</v>
      </c>
      <c r="C160" s="448" t="s">
        <v>462</v>
      </c>
      <c r="D160" s="427">
        <f>E160+I160+M160+N160+Q160</f>
        <v>99.999999999999986</v>
      </c>
      <c r="E160" s="428">
        <f>SUM(F160:H160)</f>
        <v>35.623360125080403</v>
      </c>
      <c r="F160" s="429">
        <v>3.8352248992255</v>
      </c>
      <c r="G160" s="429">
        <v>4.5380774632624004</v>
      </c>
      <c r="H160" s="429">
        <v>27.250057762592501</v>
      </c>
      <c r="I160" s="428">
        <f>SUM(J160:L160)</f>
        <v>60.677105935169386</v>
      </c>
      <c r="J160" s="429">
        <v>39.693462882845999</v>
      </c>
      <c r="K160" s="429">
        <v>16.020126442962798</v>
      </c>
      <c r="L160" s="430">
        <v>4.9635166093605898</v>
      </c>
      <c r="M160" s="431">
        <v>2.95081443448696</v>
      </c>
      <c r="N160" s="428">
        <f t="shared" si="146"/>
        <v>0.23891319278696299</v>
      </c>
      <c r="O160" s="433">
        <v>0.23891319278696299</v>
      </c>
      <c r="P160" s="434">
        <v>0</v>
      </c>
      <c r="Q160" s="435">
        <v>0.50980631247627295</v>
      </c>
    </row>
    <row r="161" thickBot="1">
      <c r="B161" s="451">
        <v>4</v>
      </c>
      <c r="C161" s="452" t="s">
        <v>463</v>
      </c>
      <c r="D161" s="437">
        <f>E161+I161+M161+N161+Q161</f>
        <v>99.999999999999986</v>
      </c>
      <c r="E161" s="438">
        <f>SUM(F161:H161)</f>
        <v>35.623360125080403</v>
      </c>
      <c r="F161" s="439">
        <v>3.8352248992255</v>
      </c>
      <c r="G161" s="439">
        <v>4.5380774632624004</v>
      </c>
      <c r="H161" s="439">
        <v>27.250057762592501</v>
      </c>
      <c r="I161" s="438">
        <f>SUM(J161:L161)</f>
        <v>60.677105935169386</v>
      </c>
      <c r="J161" s="439">
        <v>39.693462882845999</v>
      </c>
      <c r="K161" s="439">
        <v>16.020126442962798</v>
      </c>
      <c r="L161" s="440">
        <v>4.9635166093605898</v>
      </c>
      <c r="M161" s="441">
        <v>2.95081443448696</v>
      </c>
      <c r="N161" s="428">
        <f t="shared" si="146"/>
        <v>0.23891319278696299</v>
      </c>
      <c r="O161" s="442">
        <v>0.23891319278696299</v>
      </c>
      <c r="P161" s="443">
        <v>0</v>
      </c>
      <c r="Q161" s="444">
        <v>0.50980631247627295</v>
      </c>
    </row>
    <row r="162">
      <c r="B162" s="445" t="s">
        <v>464</v>
      </c>
      <c r="C162" s="446" t="s">
        <v>465</v>
      </c>
      <c r="D162" s="419"/>
      <c r="E162" s="420"/>
      <c r="F162" s="421"/>
      <c r="G162" s="421"/>
      <c r="H162" s="421"/>
      <c r="I162" s="420"/>
      <c r="J162" s="421"/>
      <c r="K162" s="421"/>
      <c r="L162" s="422"/>
      <c r="M162" s="420"/>
      <c r="N162" s="426"/>
      <c r="O162" s="424"/>
      <c r="P162" s="425"/>
      <c r="Q162" s="426"/>
    </row>
    <row r="163">
      <c r="B163" s="447">
        <v>1</v>
      </c>
      <c r="C163" s="448" t="s">
        <v>466</v>
      </c>
      <c r="D163" s="427">
        <f>E163+I163+M163+N163+Q163</f>
        <v>99.999999999999986</v>
      </c>
      <c r="E163" s="428">
        <f>SUM(F163:H163)</f>
        <v>35.623360125080403</v>
      </c>
      <c r="F163" s="429">
        <v>3.8352248992255</v>
      </c>
      <c r="G163" s="429">
        <v>4.5380774632624004</v>
      </c>
      <c r="H163" s="429">
        <v>27.250057762592501</v>
      </c>
      <c r="I163" s="428">
        <f>SUM(J163:L163)</f>
        <v>60.677105935169386</v>
      </c>
      <c r="J163" s="429">
        <v>39.693462882845999</v>
      </c>
      <c r="K163" s="429">
        <v>16.020126442962798</v>
      </c>
      <c r="L163" s="430">
        <v>4.9635166093605898</v>
      </c>
      <c r="M163" s="431">
        <v>2.95081443448696</v>
      </c>
      <c r="N163" s="428">
        <f>SUM(O163:P163)</f>
        <v>0.23891319278696299</v>
      </c>
      <c r="O163" s="433">
        <v>0.23891319278696299</v>
      </c>
      <c r="P163" s="434">
        <v>0</v>
      </c>
      <c r="Q163" s="435">
        <v>0.50980631247627295</v>
      </c>
    </row>
    <row r="164">
      <c r="B164" s="451">
        <v>2</v>
      </c>
      <c r="C164" s="452" t="s">
        <v>467</v>
      </c>
      <c r="D164" s="427">
        <f>E164+I164+M164+N164+Q164</f>
        <v>99.999999999999986</v>
      </c>
      <c r="E164" s="428">
        <f>SUM(F164:H164)</f>
        <v>35.623360125080403</v>
      </c>
      <c r="F164" s="467">
        <v>3.8352248992255</v>
      </c>
      <c r="G164" s="467">
        <v>4.5380774632624004</v>
      </c>
      <c r="H164" s="467">
        <v>27.250057762592501</v>
      </c>
      <c r="I164" s="428">
        <f>SUM(J164:L164)</f>
        <v>60.677105935169386</v>
      </c>
      <c r="J164" s="467">
        <v>39.693462882845999</v>
      </c>
      <c r="K164" s="467">
        <v>16.020126442962798</v>
      </c>
      <c r="L164" s="468">
        <v>4.9635166093605898</v>
      </c>
      <c r="M164" s="469">
        <v>2.95081443448696</v>
      </c>
      <c r="N164" s="428">
        <f t="shared" ref="N164:N165" si="147">SUM(O164:P164)</f>
        <v>0.23891319278696299</v>
      </c>
      <c r="O164" s="470">
        <v>0.23891319278696299</v>
      </c>
      <c r="P164" s="471">
        <v>0</v>
      </c>
      <c r="Q164" s="472">
        <v>0.50980631247627295</v>
      </c>
    </row>
    <row r="165" thickBot="1">
      <c r="B165" s="451">
        <v>3</v>
      </c>
      <c r="C165" s="452" t="s">
        <v>350</v>
      </c>
      <c r="D165" s="437">
        <f>E165+I165+M165+N165+Q165</f>
        <v>99.999999999999986</v>
      </c>
      <c r="E165" s="438">
        <f>SUM(F165:H165)</f>
        <v>35.623360125080403</v>
      </c>
      <c r="F165" s="439">
        <v>3.8352248992255</v>
      </c>
      <c r="G165" s="439">
        <v>4.5380774632624004</v>
      </c>
      <c r="H165" s="439">
        <v>27.250057762592501</v>
      </c>
      <c r="I165" s="438">
        <f>SUM(J165:L165)</f>
        <v>60.677105935169386</v>
      </c>
      <c r="J165" s="439">
        <v>39.693462882845999</v>
      </c>
      <c r="K165" s="439">
        <v>16.020126442962798</v>
      </c>
      <c r="L165" s="440">
        <v>4.9635166093605898</v>
      </c>
      <c r="M165" s="441">
        <v>2.95081443448696</v>
      </c>
      <c r="N165" s="428">
        <f t="shared" si="147"/>
        <v>0.23891319278696299</v>
      </c>
      <c r="O165" s="442">
        <v>0.23891319278696299</v>
      </c>
      <c r="P165" s="443">
        <v>0</v>
      </c>
      <c r="Q165" s="444">
        <v>0.50980631247627295</v>
      </c>
    </row>
    <row r="166">
      <c r="B166" s="445" t="s">
        <v>468</v>
      </c>
      <c r="C166" s="446" t="s">
        <v>469</v>
      </c>
      <c r="D166" s="419"/>
      <c r="E166" s="420"/>
      <c r="F166" s="421"/>
      <c r="G166" s="421"/>
      <c r="H166" s="421"/>
      <c r="I166" s="420"/>
      <c r="J166" s="421"/>
      <c r="K166" s="421"/>
      <c r="L166" s="422"/>
      <c r="M166" s="420"/>
      <c r="N166" s="426"/>
      <c r="O166" s="424"/>
      <c r="P166" s="425"/>
      <c r="Q166" s="426"/>
    </row>
    <row r="167">
      <c r="B167" s="447">
        <v>1</v>
      </c>
      <c r="C167" s="448" t="s">
        <v>470</v>
      </c>
      <c r="D167" s="427">
        <f>E167+I167+M167+N167+Q167</f>
        <v>99.999999999999986</v>
      </c>
      <c r="E167" s="428">
        <f>SUM(F167:H167)</f>
        <v>35.623360125080403</v>
      </c>
      <c r="F167" s="429">
        <v>3.8352248992255</v>
      </c>
      <c r="G167" s="429">
        <v>4.5380774632624004</v>
      </c>
      <c r="H167" s="429">
        <v>27.250057762592501</v>
      </c>
      <c r="I167" s="428">
        <f>SUM(J167:L167)</f>
        <v>60.677105935169386</v>
      </c>
      <c r="J167" s="429">
        <v>39.693462882845999</v>
      </c>
      <c r="K167" s="429">
        <v>16.020126442962798</v>
      </c>
      <c r="L167" s="430">
        <v>4.9635166093605898</v>
      </c>
      <c r="M167" s="431">
        <v>2.95081443448696</v>
      </c>
      <c r="N167" s="428">
        <f>SUM(O167:P167)</f>
        <v>0.23891319278696299</v>
      </c>
      <c r="O167" s="449">
        <v>0.23891319278696299</v>
      </c>
      <c r="P167" s="450">
        <v>0</v>
      </c>
      <c r="Q167" s="435">
        <v>0.50980631247627295</v>
      </c>
    </row>
    <row r="168" thickBot="1">
      <c r="B168" s="451">
        <v>2</v>
      </c>
      <c r="C168" s="452" t="s">
        <v>471</v>
      </c>
      <c r="D168" s="437">
        <f>E168+I168+M168+N168+Q168</f>
        <v>99.999999999999986</v>
      </c>
      <c r="E168" s="438">
        <f>SUM(F168:H168)</f>
        <v>35.623360125080403</v>
      </c>
      <c r="F168" s="439">
        <v>3.8352248992255</v>
      </c>
      <c r="G168" s="439">
        <v>4.5380774632624004</v>
      </c>
      <c r="H168" s="439">
        <v>27.250057762592501</v>
      </c>
      <c r="I168" s="438">
        <f>SUM(J168:L168)</f>
        <v>60.677105935169386</v>
      </c>
      <c r="J168" s="439">
        <v>39.693462882845999</v>
      </c>
      <c r="K168" s="439">
        <v>16.020126442962798</v>
      </c>
      <c r="L168" s="440">
        <v>4.9635166093605898</v>
      </c>
      <c r="M168" s="441">
        <v>2.95081443448696</v>
      </c>
      <c r="N168" s="428">
        <f>SUM(O168:P168)</f>
        <v>0.23891319278696299</v>
      </c>
      <c r="O168" s="453">
        <v>0.23891319278696299</v>
      </c>
      <c r="P168" s="454">
        <v>0</v>
      </c>
      <c r="Q168" s="444">
        <v>0.50980631247627295</v>
      </c>
    </row>
    <row r="169">
      <c r="B169" s="445" t="s">
        <v>472</v>
      </c>
      <c r="C169" s="446" t="s">
        <v>473</v>
      </c>
      <c r="D169" s="419"/>
      <c r="E169" s="420"/>
      <c r="F169" s="421"/>
      <c r="G169" s="421"/>
      <c r="H169" s="421"/>
      <c r="I169" s="420"/>
      <c r="J169" s="421"/>
      <c r="K169" s="421"/>
      <c r="L169" s="422"/>
      <c r="M169" s="420"/>
      <c r="N169" s="426"/>
      <c r="O169" s="424"/>
      <c r="P169" s="425"/>
      <c r="Q169" s="426"/>
    </row>
    <row r="170">
      <c r="B170" s="447">
        <v>1</v>
      </c>
      <c r="C170" s="448" t="s">
        <v>474</v>
      </c>
      <c r="D170" s="427">
        <f t="shared" ref="D170:D185" si="148">E170+I170+M170+N170+Q170</f>
        <v>99.999999999999986</v>
      </c>
      <c r="E170" s="428">
        <f t="shared" ref="E170:E185" si="149">SUM(F170:H170)</f>
        <v>35.623360125080403</v>
      </c>
      <c r="F170" s="429">
        <v>3.8352248992255</v>
      </c>
      <c r="G170" s="429">
        <v>4.5380774632624004</v>
      </c>
      <c r="H170" s="429">
        <v>27.250057762592501</v>
      </c>
      <c r="I170" s="428">
        <f t="shared" ref="I170:I185" si="150">SUM(J170:L170)</f>
        <v>60.677105935169386</v>
      </c>
      <c r="J170" s="429">
        <v>39.693462882845999</v>
      </c>
      <c r="K170" s="429">
        <v>16.020126442962798</v>
      </c>
      <c r="L170" s="430">
        <v>4.9635166093605898</v>
      </c>
      <c r="M170" s="431">
        <v>2.95081443448696</v>
      </c>
      <c r="N170" s="428">
        <f>SUM(O170:P170)</f>
        <v>0.23891319278696299</v>
      </c>
      <c r="O170" s="433">
        <v>0.23891319278696299</v>
      </c>
      <c r="P170" s="434">
        <v>0</v>
      </c>
      <c r="Q170" s="435">
        <v>0.50980631247627295</v>
      </c>
    </row>
    <row r="171">
      <c r="B171" s="447">
        <v>2</v>
      </c>
      <c r="C171" s="448" t="s">
        <v>475</v>
      </c>
      <c r="D171" s="427">
        <f t="shared" si="148"/>
        <v>99.999999999999986</v>
      </c>
      <c r="E171" s="428">
        <f t="shared" si="149"/>
        <v>35.623360125080403</v>
      </c>
      <c r="F171" s="429">
        <v>3.8352248992255</v>
      </c>
      <c r="G171" s="429">
        <v>4.5380774632624004</v>
      </c>
      <c r="H171" s="429">
        <v>27.250057762592501</v>
      </c>
      <c r="I171" s="428">
        <f t="shared" si="150"/>
        <v>60.677105935169386</v>
      </c>
      <c r="J171" s="429">
        <v>39.693462882845999</v>
      </c>
      <c r="K171" s="429">
        <v>16.020126442962798</v>
      </c>
      <c r="L171" s="430">
        <v>4.9635166093605898</v>
      </c>
      <c r="M171" s="431">
        <v>2.95081443448696</v>
      </c>
      <c r="N171" s="428">
        <f t="shared" ref="N171:N183" si="151">SUM(O171:P171)</f>
        <v>0.23891319278696299</v>
      </c>
      <c r="O171" s="433">
        <v>0.23891319278696299</v>
      </c>
      <c r="P171" s="434">
        <v>0</v>
      </c>
      <c r="Q171" s="435">
        <v>0.50980631247627295</v>
      </c>
    </row>
    <row r="172">
      <c r="B172" s="447">
        <v>3</v>
      </c>
      <c r="C172" s="448" t="s">
        <v>476</v>
      </c>
      <c r="D172" s="427">
        <f t="shared" si="148"/>
        <v>99.999999999999986</v>
      </c>
      <c r="E172" s="428">
        <f t="shared" si="149"/>
        <v>35.623360125080403</v>
      </c>
      <c r="F172" s="429">
        <v>3.8352248992255</v>
      </c>
      <c r="G172" s="429">
        <v>4.5380774632624004</v>
      </c>
      <c r="H172" s="429">
        <v>27.250057762592501</v>
      </c>
      <c r="I172" s="428">
        <f t="shared" si="150"/>
        <v>60.677105935169386</v>
      </c>
      <c r="J172" s="429">
        <v>39.693462882845999</v>
      </c>
      <c r="K172" s="429">
        <v>16.020126442962798</v>
      </c>
      <c r="L172" s="430">
        <v>4.9635166093605898</v>
      </c>
      <c r="M172" s="431">
        <v>2.95081443448696</v>
      </c>
      <c r="N172" s="428">
        <f t="shared" si="151"/>
        <v>0.23891319278696299</v>
      </c>
      <c r="O172" s="433">
        <v>0.23891319278696299</v>
      </c>
      <c r="P172" s="434">
        <v>0</v>
      </c>
      <c r="Q172" s="435">
        <v>0.50980631247627295</v>
      </c>
    </row>
    <row r="173">
      <c r="B173" s="447">
        <v>4</v>
      </c>
      <c r="C173" s="448" t="s">
        <v>477</v>
      </c>
      <c r="D173" s="427">
        <f t="shared" si="148"/>
        <v>99.999999999999986</v>
      </c>
      <c r="E173" s="428">
        <f t="shared" si="149"/>
        <v>35.623360125080403</v>
      </c>
      <c r="F173" s="429">
        <v>3.8352248992255</v>
      </c>
      <c r="G173" s="429">
        <v>4.5380774632624004</v>
      </c>
      <c r="H173" s="429">
        <v>27.250057762592501</v>
      </c>
      <c r="I173" s="428">
        <f t="shared" si="150"/>
        <v>60.677105935169386</v>
      </c>
      <c r="J173" s="429">
        <v>39.693462882845999</v>
      </c>
      <c r="K173" s="429">
        <v>16.020126442962798</v>
      </c>
      <c r="L173" s="430">
        <v>4.9635166093605898</v>
      </c>
      <c r="M173" s="431">
        <v>2.95081443448696</v>
      </c>
      <c r="N173" s="428">
        <f t="shared" si="151"/>
        <v>0.23891319278696299</v>
      </c>
      <c r="O173" s="433">
        <v>0.23891319278696299</v>
      </c>
      <c r="P173" s="434">
        <v>0</v>
      </c>
      <c r="Q173" s="435">
        <v>0.50980631247627295</v>
      </c>
    </row>
    <row r="174">
      <c r="B174" s="447">
        <v>5</v>
      </c>
      <c r="C174" s="448" t="s">
        <v>478</v>
      </c>
      <c r="D174" s="427">
        <f t="shared" si="148"/>
        <v>99.999999999999986</v>
      </c>
      <c r="E174" s="428">
        <f t="shared" si="149"/>
        <v>35.623360125080403</v>
      </c>
      <c r="F174" s="429">
        <v>3.8352248992255</v>
      </c>
      <c r="G174" s="429">
        <v>4.5380774632624004</v>
      </c>
      <c r="H174" s="429">
        <v>27.250057762592501</v>
      </c>
      <c r="I174" s="428">
        <f t="shared" si="150"/>
        <v>60.677105935169386</v>
      </c>
      <c r="J174" s="429">
        <v>39.693462882845999</v>
      </c>
      <c r="K174" s="429">
        <v>16.020126442962798</v>
      </c>
      <c r="L174" s="430">
        <v>4.9635166093605898</v>
      </c>
      <c r="M174" s="431">
        <v>2.95081443448696</v>
      </c>
      <c r="N174" s="428">
        <f t="shared" si="151"/>
        <v>0.23891319278696299</v>
      </c>
      <c r="O174" s="433">
        <v>0.23891319278696299</v>
      </c>
      <c r="P174" s="434">
        <v>0</v>
      </c>
      <c r="Q174" s="435">
        <v>0.50980631247627295</v>
      </c>
    </row>
    <row r="175">
      <c r="B175" s="447">
        <v>6</v>
      </c>
      <c r="C175" s="448" t="s">
        <v>479</v>
      </c>
      <c r="D175" s="427">
        <f t="shared" si="148"/>
        <v>99.999999999999986</v>
      </c>
      <c r="E175" s="428">
        <f t="shared" si="149"/>
        <v>35.623360125080403</v>
      </c>
      <c r="F175" s="429">
        <v>3.8352248992255</v>
      </c>
      <c r="G175" s="429">
        <v>4.5380774632624004</v>
      </c>
      <c r="H175" s="429">
        <v>27.250057762592501</v>
      </c>
      <c r="I175" s="428">
        <f t="shared" si="150"/>
        <v>60.677105935169386</v>
      </c>
      <c r="J175" s="429">
        <v>39.693462882845999</v>
      </c>
      <c r="K175" s="429">
        <v>16.020126442962798</v>
      </c>
      <c r="L175" s="430">
        <v>4.9635166093605898</v>
      </c>
      <c r="M175" s="431">
        <v>2.95081443448696</v>
      </c>
      <c r="N175" s="428">
        <f t="shared" si="151"/>
        <v>0.23891319278696299</v>
      </c>
      <c r="O175" s="433">
        <v>0.23891319278696299</v>
      </c>
      <c r="P175" s="434">
        <v>0</v>
      </c>
      <c r="Q175" s="435">
        <v>0.50980631247627295</v>
      </c>
    </row>
    <row r="176">
      <c r="B176" s="447">
        <v>7</v>
      </c>
      <c r="C176" s="448" t="s">
        <v>480</v>
      </c>
      <c r="D176" s="427">
        <f t="shared" si="148"/>
        <v>99.999999999999986</v>
      </c>
      <c r="E176" s="428">
        <f t="shared" si="149"/>
        <v>35.623360125080403</v>
      </c>
      <c r="F176" s="429">
        <v>3.8352248992255</v>
      </c>
      <c r="G176" s="429">
        <v>4.5380774632624004</v>
      </c>
      <c r="H176" s="429">
        <v>27.250057762592501</v>
      </c>
      <c r="I176" s="428">
        <f t="shared" si="150"/>
        <v>60.677105935169386</v>
      </c>
      <c r="J176" s="429">
        <v>39.693462882845999</v>
      </c>
      <c r="K176" s="429">
        <v>16.020126442962798</v>
      </c>
      <c r="L176" s="430">
        <v>4.9635166093605898</v>
      </c>
      <c r="M176" s="431">
        <v>2.95081443448696</v>
      </c>
      <c r="N176" s="428">
        <f t="shared" si="151"/>
        <v>0.23891319278696299</v>
      </c>
      <c r="O176" s="433">
        <v>0.23891319278696299</v>
      </c>
      <c r="P176" s="434">
        <v>0</v>
      </c>
      <c r="Q176" s="435">
        <v>0.50980631247627295</v>
      </c>
    </row>
    <row r="177">
      <c r="B177" s="447">
        <v>8</v>
      </c>
      <c r="C177" s="448" t="s">
        <v>481</v>
      </c>
      <c r="D177" s="427">
        <f t="shared" si="148"/>
        <v>99.999999999999986</v>
      </c>
      <c r="E177" s="428">
        <f t="shared" si="149"/>
        <v>35.623360125080403</v>
      </c>
      <c r="F177" s="429">
        <v>3.8352248992255</v>
      </c>
      <c r="G177" s="429">
        <v>4.5380774632624004</v>
      </c>
      <c r="H177" s="429">
        <v>27.250057762592501</v>
      </c>
      <c r="I177" s="428">
        <f t="shared" si="150"/>
        <v>60.677105935169386</v>
      </c>
      <c r="J177" s="429">
        <v>39.693462882845999</v>
      </c>
      <c r="K177" s="429">
        <v>16.020126442962798</v>
      </c>
      <c r="L177" s="430">
        <v>4.9635166093605898</v>
      </c>
      <c r="M177" s="431">
        <v>2.95081443448696</v>
      </c>
      <c r="N177" s="428">
        <f t="shared" si="151"/>
        <v>0.23891319278696299</v>
      </c>
      <c r="O177" s="433">
        <v>0.23891319278696299</v>
      </c>
      <c r="P177" s="434">
        <v>0</v>
      </c>
      <c r="Q177" s="435">
        <v>0.50980631247627295</v>
      </c>
    </row>
    <row r="178">
      <c r="B178" s="447">
        <v>9</v>
      </c>
      <c r="C178" s="448" t="s">
        <v>482</v>
      </c>
      <c r="D178" s="427">
        <f t="shared" si="148"/>
        <v>99.999999999999986</v>
      </c>
      <c r="E178" s="428">
        <f t="shared" si="149"/>
        <v>35.623360125080403</v>
      </c>
      <c r="F178" s="429">
        <v>3.8352248992255</v>
      </c>
      <c r="G178" s="429">
        <v>4.5380774632624004</v>
      </c>
      <c r="H178" s="429">
        <v>27.250057762592501</v>
      </c>
      <c r="I178" s="428">
        <f t="shared" si="150"/>
        <v>60.677105935169386</v>
      </c>
      <c r="J178" s="429">
        <v>39.693462882845999</v>
      </c>
      <c r="K178" s="429">
        <v>16.020126442962798</v>
      </c>
      <c r="L178" s="430">
        <v>4.9635166093605898</v>
      </c>
      <c r="M178" s="431">
        <v>2.95081443448696</v>
      </c>
      <c r="N178" s="428">
        <f t="shared" si="151"/>
        <v>0.23891319278696299</v>
      </c>
      <c r="O178" s="433">
        <v>0.23891319278696299</v>
      </c>
      <c r="P178" s="434">
        <v>0</v>
      </c>
      <c r="Q178" s="435">
        <v>0.50980631247627295</v>
      </c>
    </row>
    <row r="179">
      <c r="B179" s="447">
        <v>10</v>
      </c>
      <c r="C179" s="448" t="s">
        <v>483</v>
      </c>
      <c r="D179" s="427">
        <f t="shared" si="148"/>
        <v>99.999999999999986</v>
      </c>
      <c r="E179" s="428">
        <f t="shared" si="149"/>
        <v>35.623360125080403</v>
      </c>
      <c r="F179" s="429">
        <v>3.8352248992255</v>
      </c>
      <c r="G179" s="429">
        <v>4.5380774632624004</v>
      </c>
      <c r="H179" s="429">
        <v>27.250057762592501</v>
      </c>
      <c r="I179" s="428">
        <f t="shared" si="150"/>
        <v>60.677105935169386</v>
      </c>
      <c r="J179" s="429">
        <v>39.693462882845999</v>
      </c>
      <c r="K179" s="429">
        <v>16.020126442962798</v>
      </c>
      <c r="L179" s="430">
        <v>4.9635166093605898</v>
      </c>
      <c r="M179" s="431">
        <v>2.95081443448696</v>
      </c>
      <c r="N179" s="428">
        <f t="shared" si="151"/>
        <v>0.23891319278696299</v>
      </c>
      <c r="O179" s="433">
        <v>0.23891319278696299</v>
      </c>
      <c r="P179" s="434">
        <v>0</v>
      </c>
      <c r="Q179" s="435">
        <v>0.50980631247627295</v>
      </c>
    </row>
    <row r="180">
      <c r="B180" s="447">
        <v>11</v>
      </c>
      <c r="C180" s="448" t="s">
        <v>484</v>
      </c>
      <c r="D180" s="427">
        <f t="shared" si="148"/>
        <v>99.999999999999986</v>
      </c>
      <c r="E180" s="428">
        <f t="shared" si="149"/>
        <v>35.623360125080403</v>
      </c>
      <c r="F180" s="429">
        <v>3.8352248992255</v>
      </c>
      <c r="G180" s="429">
        <v>4.5380774632624004</v>
      </c>
      <c r="H180" s="429">
        <v>27.250057762592501</v>
      </c>
      <c r="I180" s="428">
        <f t="shared" si="150"/>
        <v>60.677105935169386</v>
      </c>
      <c r="J180" s="429">
        <v>39.693462882845999</v>
      </c>
      <c r="K180" s="429">
        <v>16.020126442962798</v>
      </c>
      <c r="L180" s="430">
        <v>4.9635166093605898</v>
      </c>
      <c r="M180" s="431">
        <v>2.95081443448696</v>
      </c>
      <c r="N180" s="428">
        <f t="shared" si="151"/>
        <v>0.23891319278696299</v>
      </c>
      <c r="O180" s="433">
        <v>0.23891319278696299</v>
      </c>
      <c r="P180" s="434">
        <v>0</v>
      </c>
      <c r="Q180" s="435">
        <v>0.50980631247627295</v>
      </c>
    </row>
    <row r="181">
      <c r="B181" s="447">
        <v>12</v>
      </c>
      <c r="C181" s="448" t="s">
        <v>485</v>
      </c>
      <c r="D181" s="427">
        <f t="shared" si="148"/>
        <v>99.999999999999986</v>
      </c>
      <c r="E181" s="428">
        <f t="shared" si="149"/>
        <v>35.623360125080403</v>
      </c>
      <c r="F181" s="429">
        <v>3.8352248992255</v>
      </c>
      <c r="G181" s="429">
        <v>4.5380774632624004</v>
      </c>
      <c r="H181" s="429">
        <v>27.250057762592501</v>
      </c>
      <c r="I181" s="428">
        <f t="shared" si="150"/>
        <v>60.677105935169386</v>
      </c>
      <c r="J181" s="429">
        <v>39.693462882845999</v>
      </c>
      <c r="K181" s="429">
        <v>16.020126442962798</v>
      </c>
      <c r="L181" s="430">
        <v>4.9635166093605898</v>
      </c>
      <c r="M181" s="431">
        <v>2.95081443448696</v>
      </c>
      <c r="N181" s="428">
        <f t="shared" si="151"/>
        <v>0.23891319278696299</v>
      </c>
      <c r="O181" s="433">
        <v>0.23891319278696299</v>
      </c>
      <c r="P181" s="434">
        <v>0</v>
      </c>
      <c r="Q181" s="435">
        <v>0.50980631247627295</v>
      </c>
    </row>
    <row r="182">
      <c r="B182" s="447">
        <v>13</v>
      </c>
      <c r="C182" s="448" t="s">
        <v>486</v>
      </c>
      <c r="D182" s="427">
        <f t="shared" si="148"/>
        <v>99.999999999999986</v>
      </c>
      <c r="E182" s="428">
        <f t="shared" si="149"/>
        <v>35.623360125080403</v>
      </c>
      <c r="F182" s="429">
        <v>3.8352248992255</v>
      </c>
      <c r="G182" s="429">
        <v>4.5380774632624004</v>
      </c>
      <c r="H182" s="429">
        <v>27.250057762592501</v>
      </c>
      <c r="I182" s="428">
        <f t="shared" si="150"/>
        <v>60.677105935169386</v>
      </c>
      <c r="J182" s="429">
        <v>39.693462882845999</v>
      </c>
      <c r="K182" s="429">
        <v>16.020126442962798</v>
      </c>
      <c r="L182" s="430">
        <v>4.9635166093605898</v>
      </c>
      <c r="M182" s="431">
        <v>2.95081443448696</v>
      </c>
      <c r="N182" s="428">
        <f t="shared" si="151"/>
        <v>0.23891319278696299</v>
      </c>
      <c r="O182" s="433">
        <v>0.23891319278696299</v>
      </c>
      <c r="P182" s="434">
        <v>0</v>
      </c>
      <c r="Q182" s="435">
        <v>0.50980631247627295</v>
      </c>
    </row>
    <row r="183" thickBot="1">
      <c r="B183" s="451">
        <v>14</v>
      </c>
      <c r="C183" s="452" t="s">
        <v>487</v>
      </c>
      <c r="D183" s="437">
        <f t="shared" si="148"/>
        <v>99.999999999999986</v>
      </c>
      <c r="E183" s="438">
        <f t="shared" si="149"/>
        <v>35.623360125080403</v>
      </c>
      <c r="F183" s="439">
        <v>3.8352248992255</v>
      </c>
      <c r="G183" s="439">
        <v>4.5380774632624004</v>
      </c>
      <c r="H183" s="439">
        <v>27.250057762592501</v>
      </c>
      <c r="I183" s="438">
        <f t="shared" si="150"/>
        <v>60.677105935169386</v>
      </c>
      <c r="J183" s="439">
        <v>39.693462882845999</v>
      </c>
      <c r="K183" s="439">
        <v>16.020126442962798</v>
      </c>
      <c r="L183" s="440">
        <v>4.9635166093605898</v>
      </c>
      <c r="M183" s="441">
        <v>2.95081443448696</v>
      </c>
      <c r="N183" s="428">
        <f t="shared" si="151"/>
        <v>0.23891319278696299</v>
      </c>
      <c r="O183" s="442">
        <v>0.23891319278696299</v>
      </c>
      <c r="P183" s="443">
        <v>0</v>
      </c>
      <c r="Q183" s="444">
        <v>0.50980631247627295</v>
      </c>
    </row>
    <row r="184" thickBot="1">
      <c r="B184" s="456" t="s">
        <v>488</v>
      </c>
      <c r="C184" s="457" t="s">
        <v>388</v>
      </c>
      <c r="D184" s="458">
        <f t="shared" si="148"/>
        <v>99.999999999999986</v>
      </c>
      <c r="E184" s="459">
        <f t="shared" si="149"/>
        <v>35.623360125080403</v>
      </c>
      <c r="F184" s="460">
        <v>3.8352248992255</v>
      </c>
      <c r="G184" s="460">
        <v>4.5380774632624004</v>
      </c>
      <c r="H184" s="460">
        <v>27.250057762592501</v>
      </c>
      <c r="I184" s="459">
        <f t="shared" si="150"/>
        <v>60.677105935169386</v>
      </c>
      <c r="J184" s="460">
        <v>39.693462882845999</v>
      </c>
      <c r="K184" s="460">
        <v>16.020126442962798</v>
      </c>
      <c r="L184" s="461">
        <v>4.9635166093605898</v>
      </c>
      <c r="M184" s="462">
        <v>2.95081443448696</v>
      </c>
      <c r="N184" s="459">
        <f>SUM(O184:P184)</f>
        <v>0.23891319278696299</v>
      </c>
      <c r="O184" s="473">
        <v>0.23891319278696299</v>
      </c>
      <c r="P184" s="474">
        <v>0</v>
      </c>
      <c r="Q184" s="465">
        <v>0.50980631247627295</v>
      </c>
    </row>
    <row r="185" thickBot="1">
      <c r="B185" s="475" t="s">
        <v>489</v>
      </c>
      <c r="C185" s="476" t="s">
        <v>390</v>
      </c>
      <c r="D185" s="477">
        <f t="shared" si="148"/>
        <v>99.999999999999986</v>
      </c>
      <c r="E185" s="478">
        <f t="shared" si="149"/>
        <v>35.623360125080403</v>
      </c>
      <c r="F185" s="479">
        <v>3.8352248992255</v>
      </c>
      <c r="G185" s="479">
        <v>4.5380774632624004</v>
      </c>
      <c r="H185" s="479">
        <v>27.250057762592501</v>
      </c>
      <c r="I185" s="478">
        <f t="shared" si="150"/>
        <v>60.677105935169386</v>
      </c>
      <c r="J185" s="479">
        <v>39.693462882845999</v>
      </c>
      <c r="K185" s="479">
        <v>16.020126442962798</v>
      </c>
      <c r="L185" s="480">
        <v>4.9635166093605898</v>
      </c>
      <c r="M185" s="481">
        <v>2.95081443448696</v>
      </c>
      <c r="N185" s="478">
        <f>SUM(O185:P185)</f>
        <v>0.23891319278696299</v>
      </c>
      <c r="O185" s="482">
        <v>0.23891319278696299</v>
      </c>
      <c r="P185" s="483">
        <v>0</v>
      </c>
      <c r="Q185" s="484">
        <v>0.50980631247627295</v>
      </c>
    </row>
    <row r="186" thickTop="1" thickBot="1" ht="45" customHeight="1">
      <c r="B186" s="163" t="s">
        <v>77</v>
      </c>
      <c r="C186" s="164" t="s">
        <v>490</v>
      </c>
      <c r="D186" s="367">
        <f t="shared" ref="D186:Q186" si="152">D187+D189+D192+D194+D201+D200+D206+D210+D213+D229+D230</f>
        <v>241.51178720473578</v>
      </c>
      <c r="E186" s="163">
        <f t="shared" si="152"/>
        <v>78.132947753311029</v>
      </c>
      <c r="F186" s="267">
        <f t="shared" si="152"/>
        <v>14.047031542020482</v>
      </c>
      <c r="G186" s="268">
        <f t="shared" si="152"/>
        <v>4.2754007575211785</v>
      </c>
      <c r="H186" s="269">
        <f t="shared" si="152"/>
        <v>59.810515453769369</v>
      </c>
      <c r="I186" s="163">
        <f t="shared" si="152"/>
        <v>127.90069818453924</v>
      </c>
      <c r="J186" s="267">
        <f t="shared" si="152"/>
        <v>54.27879525962652</v>
      </c>
      <c r="K186" s="268">
        <f t="shared" si="152"/>
        <v>47.768481682211501</v>
      </c>
      <c r="L186" s="485">
        <f t="shared" si="152"/>
        <v>25.853421242701231</v>
      </c>
      <c r="M186" s="163">
        <f t="shared" si="152"/>
        <v>9.6525817661895665</v>
      </c>
      <c r="N186" s="270">
        <f t="shared" si="152"/>
        <v>13.376541090437149</v>
      </c>
      <c r="O186" s="271">
        <f t="shared" si="152"/>
        <v>13.376541090437149</v>
      </c>
      <c r="P186" s="269">
        <f t="shared" si="152"/>
        <v>0</v>
      </c>
      <c r="Q186" s="270">
        <f t="shared" si="152"/>
        <v>12.449018410258788</v>
      </c>
      <c r="R186" s="368"/>
      <c r="S186" s="369"/>
      <c r="T186" s="241"/>
    </row>
    <row r="187" thickTop="1">
      <c r="B187" s="486" t="s">
        <v>491</v>
      </c>
      <c r="C187" s="487" t="s">
        <v>299</v>
      </c>
      <c r="D187" s="488">
        <f t="shared" ref="D187:Q187" si="153">D188</f>
        <v>2.31352</v>
      </c>
      <c r="E187" s="486">
        <f t="shared" si="153"/>
        <v>0.74846093177639994</v>
      </c>
      <c r="F187" s="489">
        <f t="shared" si="153"/>
        <v>0.13456108618643015</v>
      </c>
      <c r="G187" s="490">
        <f t="shared" si="153"/>
        <v>0.040955455114724287</v>
      </c>
      <c r="H187" s="491">
        <f t="shared" si="153"/>
        <v>0.57294439047524548</v>
      </c>
      <c r="I187" s="486">
        <f t="shared" si="153"/>
        <v>1.2252024080839272</v>
      </c>
      <c r="J187" s="489">
        <f t="shared" si="153"/>
        <v>0.5199542426581355</v>
      </c>
      <c r="K187" s="490">
        <f t="shared" si="153"/>
        <v>0.45758983037852696</v>
      </c>
      <c r="L187" s="492">
        <f t="shared" si="153"/>
        <v>0.24765833504726473</v>
      </c>
      <c r="M187" s="486">
        <f t="shared" si="153"/>
        <v>0.092465221785568374</v>
      </c>
      <c r="N187" s="493">
        <f t="shared" si="153"/>
        <v>0.12813823996637344</v>
      </c>
      <c r="O187" s="494">
        <f t="shared" si="153"/>
        <v>0.12813823996637344</v>
      </c>
      <c r="P187" s="491">
        <f t="shared" si="153"/>
        <v>0</v>
      </c>
      <c r="Q187" s="493">
        <f t="shared" si="153"/>
        <v>0.11925319838773132</v>
      </c>
      <c r="R187" s="368"/>
      <c r="S187" s="369"/>
    </row>
    <row r="188" thickBot="1">
      <c r="A188" s="495"/>
      <c r="B188" s="202" t="s">
        <v>492</v>
      </c>
      <c r="C188" s="200" t="s">
        <v>493</v>
      </c>
      <c r="D188" s="496">
        <v>2.31352</v>
      </c>
      <c r="E188" s="358">
        <f>SUM(F188:H188)</f>
        <v>0.74846093177639994</v>
      </c>
      <c r="F188" s="497">
        <f>IFERROR($D188*F$237/100, 0)</f>
        <v>0.13456108618643015</v>
      </c>
      <c r="G188" s="498">
        <f>IFERROR($D188*G$237/100, 0)</f>
        <v>0.040955455114724287</v>
      </c>
      <c r="H188" s="499">
        <f>IFERROR($D188*H$237/100, 0)</f>
        <v>0.57294439047524548</v>
      </c>
      <c r="I188" s="358">
        <f t="shared" ref="I188:I235" si="154">SUM(J188:L188)</f>
        <v>1.2252024080839272</v>
      </c>
      <c r="J188" s="497">
        <f t="shared" ref="J188:Q188" si="155">IFERROR($D188*J$237/100, 0)</f>
        <v>0.5199542426581355</v>
      </c>
      <c r="K188" s="498">
        <f t="shared" si="155"/>
        <v>0.45758983037852696</v>
      </c>
      <c r="L188" s="500">
        <f t="shared" si="155"/>
        <v>0.24765833504726473</v>
      </c>
      <c r="M188" s="358">
        <f t="shared" si="155"/>
        <v>0.092465221785568374</v>
      </c>
      <c r="N188" s="358">
        <f t="shared" ref="N188:N199" si="156">SUM(O188:P188)</f>
        <v>0.12813823996637344</v>
      </c>
      <c r="O188" s="501">
        <f t="shared" si="155"/>
        <v>0.12813823996637344</v>
      </c>
      <c r="P188" s="499">
        <f t="shared" si="155"/>
        <v>0</v>
      </c>
      <c r="Q188" s="502">
        <f t="shared" si="155"/>
        <v>0.11925319838773132</v>
      </c>
      <c r="R188" s="379"/>
      <c r="S188" s="380"/>
    </row>
    <row r="189" s="3" customFormat="1">
      <c r="B189" s="180" t="s">
        <v>167</v>
      </c>
      <c r="C189" s="240" t="s">
        <v>309</v>
      </c>
      <c r="D189" s="381">
        <f t="shared" ref="D189:H189" si="157">SUM(D190:D191)</f>
        <v>1.7572000000000001</v>
      </c>
      <c r="E189" s="183">
        <f t="shared" si="157"/>
        <v>0.56848246365602628</v>
      </c>
      <c r="F189" s="184">
        <f t="shared" si="157"/>
        <v>0.10220388872661358</v>
      </c>
      <c r="G189" s="185">
        <f t="shared" si="157"/>
        <v>0.031107111988482278</v>
      </c>
      <c r="H189" s="186">
        <f t="shared" si="157"/>
        <v>0.43517146294093045</v>
      </c>
      <c r="I189" s="183">
        <f t="shared" si="154"/>
        <v>0.93058442178372214</v>
      </c>
      <c r="J189" s="184">
        <f t="shared" ref="J189:Q189" si="158">SUM(J190:J191)</f>
        <v>0.39492357757826846</v>
      </c>
      <c r="K189" s="185">
        <f t="shared" si="158"/>
        <v>0.34755560787939921</v>
      </c>
      <c r="L189" s="503">
        <f t="shared" si="158"/>
        <v>0.1881052363260545</v>
      </c>
      <c r="M189" s="183">
        <f t="shared" si="158"/>
        <v>0.070230595681732053</v>
      </c>
      <c r="N189" s="183">
        <f t="shared" si="156"/>
        <v>0.097325510593775477</v>
      </c>
      <c r="O189" s="188">
        <f t="shared" ref="O189:P189" si="159">SUM(O190:O191)</f>
        <v>0.097325510593775477</v>
      </c>
      <c r="P189" s="186">
        <f t="shared" si="159"/>
        <v>0</v>
      </c>
      <c r="Q189" s="187">
        <f t="shared" si="158"/>
        <v>0.090577008284744243</v>
      </c>
      <c r="R189" s="368"/>
      <c r="S189" s="369"/>
    </row>
    <row r="190">
      <c r="B190" s="299" t="s">
        <v>494</v>
      </c>
      <c r="C190" s="200" t="s">
        <v>495</v>
      </c>
      <c r="D190" s="378">
        <v>0</v>
      </c>
      <c r="E190" s="242">
        <f t="shared" ref="E190:E235" si="160">SUM(F190:H190)</f>
        <v>0</v>
      </c>
      <c r="F190" s="245">
        <f t="shared" ref="F190:H191" si="161">IFERROR($D190*F$237/100, 0)</f>
        <v>0</v>
      </c>
      <c r="G190" s="246">
        <f t="shared" si="161"/>
        <v>0</v>
      </c>
      <c r="H190" s="247">
        <f t="shared" si="161"/>
        <v>0</v>
      </c>
      <c r="I190" s="242">
        <f t="shared" si="154"/>
        <v>0</v>
      </c>
      <c r="J190" s="245">
        <f t="shared" ref="J190:Q191" si="162">IFERROR($D190*J$237/100, 0)</f>
        <v>0</v>
      </c>
      <c r="K190" s="246">
        <f t="shared" si="162"/>
        <v>0</v>
      </c>
      <c r="L190" s="504">
        <f t="shared" si="162"/>
        <v>0</v>
      </c>
      <c r="M190" s="242">
        <f t="shared" si="162"/>
        <v>0</v>
      </c>
      <c r="N190" s="242">
        <f t="shared" si="156"/>
        <v>0</v>
      </c>
      <c r="O190" s="249">
        <f t="shared" si="162"/>
        <v>0</v>
      </c>
      <c r="P190" s="247">
        <f t="shared" si="162"/>
        <v>0</v>
      </c>
      <c r="Q190" s="248">
        <f t="shared" si="162"/>
        <v>0</v>
      </c>
      <c r="R190" s="379"/>
      <c r="S190" s="380"/>
    </row>
    <row r="191" thickBot="1">
      <c r="B191" s="505" t="s">
        <v>496</v>
      </c>
      <c r="C191" s="506" t="s">
        <v>313</v>
      </c>
      <c r="D191" s="388">
        <v>1.7572000000000001</v>
      </c>
      <c r="E191" s="389">
        <f t="shared" si="160"/>
        <v>0.56848246365602628</v>
      </c>
      <c r="F191" s="390">
        <f t="shared" si="161"/>
        <v>0.10220388872661358</v>
      </c>
      <c r="G191" s="391">
        <f t="shared" si="161"/>
        <v>0.031107111988482278</v>
      </c>
      <c r="H191" s="392">
        <f t="shared" si="161"/>
        <v>0.43517146294093045</v>
      </c>
      <c r="I191" s="389">
        <f t="shared" si="154"/>
        <v>0.93058442178372214</v>
      </c>
      <c r="J191" s="390">
        <f t="shared" si="162"/>
        <v>0.39492357757826846</v>
      </c>
      <c r="K191" s="391">
        <f t="shared" si="162"/>
        <v>0.34755560787939921</v>
      </c>
      <c r="L191" s="507">
        <f t="shared" si="162"/>
        <v>0.1881052363260545</v>
      </c>
      <c r="M191" s="389">
        <f t="shared" si="162"/>
        <v>0.070230595681732053</v>
      </c>
      <c r="N191" s="389">
        <f t="shared" si="156"/>
        <v>0.097325510593775477</v>
      </c>
      <c r="O191" s="394">
        <f t="shared" si="162"/>
        <v>0.097325510593775477</v>
      </c>
      <c r="P191" s="392">
        <f t="shared" si="162"/>
        <v>0</v>
      </c>
      <c r="Q191" s="508">
        <f t="shared" si="162"/>
        <v>0.090577008284744243</v>
      </c>
      <c r="R191" s="379"/>
      <c r="S191" s="380"/>
    </row>
    <row r="192">
      <c r="B192" s="172" t="s">
        <v>169</v>
      </c>
      <c r="C192" s="173" t="s">
        <v>315</v>
      </c>
      <c r="D192" s="509">
        <f>D193</f>
        <v>0</v>
      </c>
      <c r="E192" s="175">
        <f t="shared" si="160"/>
        <v>0</v>
      </c>
      <c r="F192" s="176">
        <f>F193</f>
        <v>0</v>
      </c>
      <c r="G192" s="177">
        <f>G193</f>
        <v>0</v>
      </c>
      <c r="H192" s="178">
        <f>H193</f>
        <v>0</v>
      </c>
      <c r="I192" s="175">
        <f t="shared" si="154"/>
        <v>0</v>
      </c>
      <c r="J192" s="176">
        <f t="shared" ref="J192:Q192" si="163">J193</f>
        <v>0</v>
      </c>
      <c r="K192" s="177">
        <f t="shared" si="163"/>
        <v>0</v>
      </c>
      <c r="L192" s="510">
        <f t="shared" si="163"/>
        <v>0</v>
      </c>
      <c r="M192" s="175">
        <f t="shared" si="163"/>
        <v>0</v>
      </c>
      <c r="N192" s="175">
        <f t="shared" si="156"/>
        <v>0</v>
      </c>
      <c r="O192" s="511">
        <f t="shared" si="163"/>
        <v>0</v>
      </c>
      <c r="P192" s="178">
        <f t="shared" si="163"/>
        <v>0</v>
      </c>
      <c r="Q192" s="179">
        <f t="shared" si="163"/>
        <v>0</v>
      </c>
      <c r="R192" s="368"/>
      <c r="S192" s="369"/>
    </row>
    <row r="193" thickBot="1">
      <c r="B193" s="199" t="s">
        <v>497</v>
      </c>
      <c r="C193" s="200" t="s">
        <v>317</v>
      </c>
      <c r="D193" s="378">
        <v>0</v>
      </c>
      <c r="E193" s="242">
        <f t="shared" si="160"/>
        <v>0</v>
      </c>
      <c r="F193" s="245">
        <f>IFERROR($D193*F$237/100, 0)</f>
        <v>0</v>
      </c>
      <c r="G193" s="246">
        <f>IFERROR($D193*G$237/100, 0)</f>
        <v>0</v>
      </c>
      <c r="H193" s="247">
        <f>IFERROR($D193*H$237/100, 0)</f>
        <v>0</v>
      </c>
      <c r="I193" s="242">
        <f t="shared" si="154"/>
        <v>0</v>
      </c>
      <c r="J193" s="245">
        <f t="shared" ref="J193:Q193" si="164">IFERROR($D193*J$237/100, 0)</f>
        <v>0</v>
      </c>
      <c r="K193" s="246">
        <f t="shared" si="164"/>
        <v>0</v>
      </c>
      <c r="L193" s="504">
        <f t="shared" si="164"/>
        <v>0</v>
      </c>
      <c r="M193" s="242">
        <f t="shared" si="164"/>
        <v>0</v>
      </c>
      <c r="N193" s="242">
        <f t="shared" si="156"/>
        <v>0</v>
      </c>
      <c r="O193" s="249">
        <f t="shared" si="164"/>
        <v>0</v>
      </c>
      <c r="P193" s="247">
        <f t="shared" si="164"/>
        <v>0</v>
      </c>
      <c r="Q193" s="248">
        <f t="shared" si="164"/>
        <v>0</v>
      </c>
      <c r="R193" s="379"/>
      <c r="S193" s="380"/>
    </row>
    <row r="194" s="3" customFormat="1">
      <c r="B194" s="180" t="s">
        <v>171</v>
      </c>
      <c r="C194" s="240" t="s">
        <v>319</v>
      </c>
      <c r="D194" s="381">
        <f>SUM(D195:D199)</f>
        <v>1.91299</v>
      </c>
      <c r="E194" s="183">
        <f t="shared" si="160"/>
        <v>0.61888303445785431</v>
      </c>
      <c r="F194" s="184">
        <f>SUM(F195:F199)</f>
        <v>0.11126509053899643</v>
      </c>
      <c r="G194" s="185">
        <f>SUM(G195:G199)</f>
        <v>0.033865009198068917</v>
      </c>
      <c r="H194" s="186">
        <f>SUM(H195:H199)</f>
        <v>0.473752934720789</v>
      </c>
      <c r="I194" s="183">
        <f t="shared" si="154"/>
        <v>1.0130882614546111</v>
      </c>
      <c r="J194" s="184">
        <f t="shared" ref="J194:Q194" si="165">SUM(J195:J199)</f>
        <v>0.42993674861794434</v>
      </c>
      <c r="K194" s="185">
        <f t="shared" si="165"/>
        <v>0.37836922508377635</v>
      </c>
      <c r="L194" s="503">
        <f t="shared" si="165"/>
        <v>0.20478228775289037</v>
      </c>
      <c r="M194" s="183">
        <f t="shared" si="165"/>
        <v>0.076457106324377758</v>
      </c>
      <c r="N194" s="183">
        <f t="shared" si="156"/>
        <v>0.10595420470679862</v>
      </c>
      <c r="O194" s="188">
        <f t="shared" ref="O194:P194" si="166">SUM(O195:O199)</f>
        <v>0.10595420470679862</v>
      </c>
      <c r="P194" s="186">
        <f t="shared" si="166"/>
        <v>0</v>
      </c>
      <c r="Q194" s="187">
        <f t="shared" si="165"/>
        <v>0.098607393056358336</v>
      </c>
      <c r="R194" s="368"/>
      <c r="S194" s="369"/>
    </row>
    <row r="195">
      <c r="B195" s="199" t="s">
        <v>498</v>
      </c>
      <c r="C195" s="200" t="s">
        <v>273</v>
      </c>
      <c r="D195" s="378">
        <v>1.91299</v>
      </c>
      <c r="E195" s="242">
        <f t="shared" si="160"/>
        <v>0.61888303445785431</v>
      </c>
      <c r="F195" s="245">
        <f t="shared" ref="F195:H199" si="167">IFERROR($D195*F$237/100, 0)</f>
        <v>0.11126509053899643</v>
      </c>
      <c r="G195" s="246">
        <f t="shared" si="167"/>
        <v>0.033865009198068917</v>
      </c>
      <c r="H195" s="247">
        <f t="shared" si="167"/>
        <v>0.473752934720789</v>
      </c>
      <c r="I195" s="242">
        <f t="shared" si="154"/>
        <v>1.0130882614546111</v>
      </c>
      <c r="J195" s="245">
        <f t="shared" ref="J195:Q199" si="168">IFERROR($D195*J$237/100, 0)</f>
        <v>0.42993674861794434</v>
      </c>
      <c r="K195" s="246">
        <f t="shared" si="168"/>
        <v>0.37836922508377635</v>
      </c>
      <c r="L195" s="504">
        <f t="shared" si="168"/>
        <v>0.20478228775289037</v>
      </c>
      <c r="M195" s="242">
        <f t="shared" si="168"/>
        <v>0.076457106324377758</v>
      </c>
      <c r="N195" s="242">
        <f t="shared" si="156"/>
        <v>0.10595420470679862</v>
      </c>
      <c r="O195" s="249">
        <f t="shared" si="168"/>
        <v>0.10595420470679862</v>
      </c>
      <c r="P195" s="247">
        <f t="shared" si="168"/>
        <v>0</v>
      </c>
      <c r="Q195" s="248">
        <f t="shared" si="168"/>
        <v>0.098607393056358336</v>
      </c>
      <c r="R195" s="379"/>
      <c r="S195" s="380"/>
    </row>
    <row r="196">
      <c r="B196" s="199" t="s">
        <v>499</v>
      </c>
      <c r="C196" s="200" t="s">
        <v>277</v>
      </c>
      <c r="D196" s="378">
        <v>0</v>
      </c>
      <c r="E196" s="242">
        <f t="shared" si="160"/>
        <v>0</v>
      </c>
      <c r="F196" s="245">
        <f t="shared" si="167"/>
        <v>0</v>
      </c>
      <c r="G196" s="246">
        <f t="shared" si="167"/>
        <v>0</v>
      </c>
      <c r="H196" s="247">
        <f t="shared" si="167"/>
        <v>0</v>
      </c>
      <c r="I196" s="242">
        <f t="shared" si="154"/>
        <v>0</v>
      </c>
      <c r="J196" s="245">
        <f t="shared" si="168"/>
        <v>0</v>
      </c>
      <c r="K196" s="246">
        <f t="shared" si="168"/>
        <v>0</v>
      </c>
      <c r="L196" s="504">
        <f t="shared" si="168"/>
        <v>0</v>
      </c>
      <c r="M196" s="242">
        <f t="shared" si="168"/>
        <v>0</v>
      </c>
      <c r="N196" s="242">
        <f t="shared" si="156"/>
        <v>0</v>
      </c>
      <c r="O196" s="249">
        <f t="shared" si="168"/>
        <v>0</v>
      </c>
      <c r="P196" s="247">
        <f t="shared" si="168"/>
        <v>0</v>
      </c>
      <c r="Q196" s="248">
        <f t="shared" si="168"/>
        <v>0</v>
      </c>
      <c r="R196" s="379"/>
      <c r="S196" s="380"/>
    </row>
    <row r="197">
      <c r="B197" s="199" t="s">
        <v>500</v>
      </c>
      <c r="C197" s="290" t="s">
        <v>323</v>
      </c>
      <c r="D197" s="378">
        <v>0</v>
      </c>
      <c r="E197" s="242">
        <f t="shared" si="160"/>
        <v>0</v>
      </c>
      <c r="F197" s="245">
        <f t="shared" si="167"/>
        <v>0</v>
      </c>
      <c r="G197" s="246">
        <f t="shared" si="167"/>
        <v>0</v>
      </c>
      <c r="H197" s="247">
        <f t="shared" si="167"/>
        <v>0</v>
      </c>
      <c r="I197" s="242">
        <f t="shared" si="154"/>
        <v>0</v>
      </c>
      <c r="J197" s="245">
        <f t="shared" si="168"/>
        <v>0</v>
      </c>
      <c r="K197" s="246">
        <f t="shared" si="168"/>
        <v>0</v>
      </c>
      <c r="L197" s="504">
        <f t="shared" si="168"/>
        <v>0</v>
      </c>
      <c r="M197" s="242">
        <f t="shared" si="168"/>
        <v>0</v>
      </c>
      <c r="N197" s="242">
        <f t="shared" si="156"/>
        <v>0</v>
      </c>
      <c r="O197" s="249">
        <f t="shared" si="168"/>
        <v>0</v>
      </c>
      <c r="P197" s="247">
        <f t="shared" si="168"/>
        <v>0</v>
      </c>
      <c r="Q197" s="248">
        <f t="shared" si="168"/>
        <v>0</v>
      </c>
      <c r="R197" s="379"/>
      <c r="S197" s="380"/>
    </row>
    <row r="198">
      <c r="B198" s="199" t="s">
        <v>501</v>
      </c>
      <c r="C198" s="291" t="s">
        <v>275</v>
      </c>
      <c r="D198" s="378">
        <v>0</v>
      </c>
      <c r="E198" s="242">
        <f t="shared" si="160"/>
        <v>0</v>
      </c>
      <c r="F198" s="245">
        <f t="shared" si="167"/>
        <v>0</v>
      </c>
      <c r="G198" s="246">
        <f t="shared" si="167"/>
        <v>0</v>
      </c>
      <c r="H198" s="247">
        <f t="shared" si="167"/>
        <v>0</v>
      </c>
      <c r="I198" s="242">
        <f t="shared" si="154"/>
        <v>0</v>
      </c>
      <c r="J198" s="245">
        <f t="shared" si="168"/>
        <v>0</v>
      </c>
      <c r="K198" s="246">
        <f t="shared" si="168"/>
        <v>0</v>
      </c>
      <c r="L198" s="504">
        <f t="shared" si="168"/>
        <v>0</v>
      </c>
      <c r="M198" s="242">
        <f t="shared" si="168"/>
        <v>0</v>
      </c>
      <c r="N198" s="242">
        <f t="shared" si="156"/>
        <v>0</v>
      </c>
      <c r="O198" s="249">
        <f t="shared" si="168"/>
        <v>0</v>
      </c>
      <c r="P198" s="247">
        <f t="shared" si="168"/>
        <v>0</v>
      </c>
      <c r="Q198" s="248">
        <f t="shared" si="168"/>
        <v>0</v>
      </c>
      <c r="R198" s="379"/>
      <c r="S198" s="380"/>
    </row>
    <row r="199" thickBot="1">
      <c r="B199" s="199" t="s">
        <v>502</v>
      </c>
      <c r="C199" s="291" t="s">
        <v>326</v>
      </c>
      <c r="D199" s="378">
        <v>0</v>
      </c>
      <c r="E199" s="242">
        <f t="shared" si="160"/>
        <v>0</v>
      </c>
      <c r="F199" s="245">
        <f t="shared" si="167"/>
        <v>0</v>
      </c>
      <c r="G199" s="246">
        <f t="shared" si="167"/>
        <v>0</v>
      </c>
      <c r="H199" s="247">
        <f t="shared" si="167"/>
        <v>0</v>
      </c>
      <c r="I199" s="242">
        <f t="shared" si="154"/>
        <v>0</v>
      </c>
      <c r="J199" s="245">
        <f t="shared" si="168"/>
        <v>0</v>
      </c>
      <c r="K199" s="246">
        <f t="shared" si="168"/>
        <v>0</v>
      </c>
      <c r="L199" s="504">
        <f t="shared" si="168"/>
        <v>0</v>
      </c>
      <c r="M199" s="242">
        <f t="shared" si="168"/>
        <v>0</v>
      </c>
      <c r="N199" s="242">
        <f t="shared" si="156"/>
        <v>0</v>
      </c>
      <c r="O199" s="249">
        <f t="shared" si="168"/>
        <v>0</v>
      </c>
      <c r="P199" s="247">
        <f t="shared" si="168"/>
        <v>0</v>
      </c>
      <c r="Q199" s="248">
        <f t="shared" si="168"/>
        <v>0</v>
      </c>
      <c r="R199" s="379"/>
      <c r="S199" s="380"/>
    </row>
    <row r="200" thickBot="1" s="3" customFormat="1">
      <c r="B200" s="180" t="s">
        <v>173</v>
      </c>
      <c r="C200" s="279" t="s">
        <v>328</v>
      </c>
      <c r="D200" s="512">
        <v>1.0048972047357501</v>
      </c>
      <c r="E200" s="183">
        <f t="shared" si="160"/>
        <v>0.32510040898545056</v>
      </c>
      <c r="F200" s="184">
        <f>IFERROR($D200*F$238/100, 0)</f>
        <v>0.058447758988446168</v>
      </c>
      <c r="G200" s="185">
        <f>IFERROR($D200*G$238/100, 0)</f>
        <v>0.017789352313127584</v>
      </c>
      <c r="H200" s="186">
        <f>IFERROR($D200*H$238/100, 0)</f>
        <v>0.2488632976838768</v>
      </c>
      <c r="I200" s="183">
        <f t="shared" si="154"/>
        <v>0.53217714786085524</v>
      </c>
      <c r="J200" s="184">
        <f t="shared" ref="J200:Q200" si="169">IFERROR($D200*J$238/100, 0)</f>
        <v>0.22584657363569513</v>
      </c>
      <c r="K200" s="185">
        <f t="shared" si="169"/>
        <v>0.19875805761907719</v>
      </c>
      <c r="L200" s="503">
        <f t="shared" si="169"/>
        <v>0.1075725166060829</v>
      </c>
      <c r="M200" s="183">
        <f t="shared" si="169"/>
        <v>0.040163060145401247</v>
      </c>
      <c r="N200" s="183">
        <f>SUM(O200:P200)</f>
        <v>0.055657940783726746</v>
      </c>
      <c r="O200" s="188">
        <f t="shared" si="169"/>
        <v>0.055657940783726746</v>
      </c>
      <c r="P200" s="186">
        <f t="shared" si="169"/>
        <v>0</v>
      </c>
      <c r="Q200" s="187">
        <f t="shared" si="169"/>
        <v>0.051798646960315491</v>
      </c>
      <c r="R200" s="368"/>
      <c r="S200" s="369"/>
    </row>
    <row r="201" s="3" customFormat="1">
      <c r="B201" s="180" t="s">
        <v>175</v>
      </c>
      <c r="C201" s="240" t="s">
        <v>330</v>
      </c>
      <c r="D201" s="381">
        <f>SUM(D202:D205)</f>
        <v>142.58116000000001</v>
      </c>
      <c r="E201" s="183">
        <f t="shared" si="160"/>
        <v>46.127298604446885</v>
      </c>
      <c r="F201" s="184">
        <f>SUM(F202:F205)</f>
        <v>8.292937065303601</v>
      </c>
      <c r="G201" s="185">
        <f>SUM(G202:G205)</f>
        <v>2.5240656223353684</v>
      </c>
      <c r="H201" s="186">
        <f>SUM(H202:H205)</f>
        <v>35.310295916807917</v>
      </c>
      <c r="I201" s="183">
        <f t="shared" si="154"/>
        <v>75.508653730851563</v>
      </c>
      <c r="J201" s="184">
        <f t="shared" ref="J201:Q201" si="170">SUM(J202:J205)</f>
        <v>32.044537788788702</v>
      </c>
      <c r="K201" s="185">
        <f t="shared" si="170"/>
        <v>28.201048108325676</v>
      </c>
      <c r="L201" s="503">
        <f t="shared" si="170"/>
        <v>15.263067833737187</v>
      </c>
      <c r="M201" s="183">
        <f t="shared" si="170"/>
        <v>5.6985885498476829</v>
      </c>
      <c r="N201" s="183">
        <f>SUM(O201:P201)</f>
        <v>7.8971000444188455</v>
      </c>
      <c r="O201" s="188">
        <f t="shared" ref="O201:P201" si="171">SUM(O202:O205)</f>
        <v>7.8971000444188455</v>
      </c>
      <c r="P201" s="186">
        <f t="shared" si="171"/>
        <v>0</v>
      </c>
      <c r="Q201" s="187">
        <f t="shared" si="170"/>
        <v>7.3495190704350364</v>
      </c>
      <c r="R201" s="368"/>
      <c r="S201" s="369"/>
    </row>
    <row r="202">
      <c r="B202" s="299" t="s">
        <v>503</v>
      </c>
      <c r="C202" s="300" t="s">
        <v>332</v>
      </c>
      <c r="D202" s="378">
        <v>139.51667</v>
      </c>
      <c r="E202" s="242">
        <f t="shared" si="160"/>
        <v>45.135886798705215</v>
      </c>
      <c r="F202" s="245">
        <f t="shared" ref="F202:H205" si="172">IFERROR($D202*F$237/100, 0)</f>
        <v>8.1146973686476596</v>
      </c>
      <c r="G202" s="246">
        <f t="shared" si="172"/>
        <v>2.4698160015650612</v>
      </c>
      <c r="H202" s="247">
        <f t="shared" si="172"/>
        <v>34.551373428492496</v>
      </c>
      <c r="I202" s="242">
        <f t="shared" si="154"/>
        <v>73.88574987544979</v>
      </c>
      <c r="J202" s="245">
        <f t="shared" ref="J202:Q205" si="173">IFERROR($D202*J$237/100, 0)</f>
        <v>31.355806082521443</v>
      </c>
      <c r="K202" s="246">
        <f t="shared" si="173"/>
        <v>27.594924340518741</v>
      </c>
      <c r="L202" s="504">
        <f t="shared" si="173"/>
        <v>14.935019452409604</v>
      </c>
      <c r="M202" s="242">
        <f t="shared" si="173"/>
        <v>5.5761090607965151</v>
      </c>
      <c r="N202" s="242">
        <f>SUM(O202:P202)</f>
        <v>7.7273680537749128</v>
      </c>
      <c r="O202" s="249">
        <f t="shared" si="173"/>
        <v>7.7273680537749128</v>
      </c>
      <c r="P202" s="247">
        <f t="shared" si="173"/>
        <v>0</v>
      </c>
      <c r="Q202" s="248">
        <f t="shared" si="173"/>
        <v>7.1915562112735767</v>
      </c>
      <c r="R202" s="379"/>
      <c r="S202" s="380"/>
    </row>
    <row r="203">
      <c r="B203" s="299" t="s">
        <v>504</v>
      </c>
      <c r="C203" s="300" t="s">
        <v>334</v>
      </c>
      <c r="D203" s="378">
        <v>2.37738</v>
      </c>
      <c r="E203" s="242">
        <f t="shared" si="160"/>
        <v>0.76912066893157505</v>
      </c>
      <c r="F203" s="245">
        <f t="shared" si="172"/>
        <v>0.13827537046487401</v>
      </c>
      <c r="G203" s="246">
        <f t="shared" si="172"/>
        <v>0.042085946903697921</v>
      </c>
      <c r="H203" s="247">
        <f t="shared" si="172"/>
        <v>0.58875935156300319</v>
      </c>
      <c r="I203" s="242">
        <f t="shared" si="154"/>
        <v>1.2590216211360032</v>
      </c>
      <c r="J203" s="245">
        <f t="shared" si="173"/>
        <v>0.53430651881574309</v>
      </c>
      <c r="K203" s="246">
        <f t="shared" si="173"/>
        <v>0.47022066415907465</v>
      </c>
      <c r="L203" s="504">
        <f t="shared" si="173"/>
        <v>0.25449443816118561</v>
      </c>
      <c r="M203" s="242">
        <f t="shared" si="173"/>
        <v>0.095017535603139164</v>
      </c>
      <c r="N203" s="242">
        <f t="shared" ref="N203:N205" si="174">SUM(O203:P203)</f>
        <v>0.13167523467757225</v>
      </c>
      <c r="O203" s="249">
        <f t="shared" si="173"/>
        <v>0.13167523467757225</v>
      </c>
      <c r="P203" s="247">
        <f t="shared" si="173"/>
        <v>0</v>
      </c>
      <c r="Q203" s="248">
        <f t="shared" si="173"/>
        <v>0.12254493965171026</v>
      </c>
      <c r="R203" s="379"/>
      <c r="S203" s="380"/>
    </row>
    <row r="204">
      <c r="B204" s="299" t="s">
        <v>505</v>
      </c>
      <c r="C204" s="300" t="s">
        <v>336</v>
      </c>
      <c r="D204" s="378">
        <v>0.11409</v>
      </c>
      <c r="E204" s="242">
        <f t="shared" si="160"/>
        <v>0.036909950078827705</v>
      </c>
      <c r="F204" s="245">
        <f t="shared" si="172"/>
        <v>0.0066358079130544867</v>
      </c>
      <c r="G204" s="246">
        <f t="shared" si="172"/>
        <v>0.0020196963389289453</v>
      </c>
      <c r="H204" s="247">
        <f t="shared" si="172"/>
        <v>0.02825444582684427</v>
      </c>
      <c r="I204" s="242">
        <f t="shared" si="154"/>
        <v>0.060420200706410687</v>
      </c>
      <c r="J204" s="245">
        <f t="shared" si="173"/>
        <v>0.02564126506140715</v>
      </c>
      <c r="K204" s="246">
        <f t="shared" si="173"/>
        <v>0.022565797463556025</v>
      </c>
      <c r="L204" s="504">
        <f t="shared" si="173"/>
        <v>0.012213138181447505</v>
      </c>
      <c r="M204" s="242">
        <f t="shared" si="173"/>
        <v>0.0045598729008244996</v>
      </c>
      <c r="N204" s="242">
        <f t="shared" si="174"/>
        <v>0.0063190686908967918</v>
      </c>
      <c r="O204" s="249">
        <f t="shared" si="173"/>
        <v>0.0063190686908967918</v>
      </c>
      <c r="P204" s="247">
        <f t="shared" si="173"/>
        <v>0</v>
      </c>
      <c r="Q204" s="248">
        <f t="shared" si="173"/>
        <v>0.0058809076230403315</v>
      </c>
      <c r="R204" s="379"/>
      <c r="S204" s="380"/>
    </row>
    <row r="205" thickBot="1">
      <c r="B205" s="299" t="s">
        <v>506</v>
      </c>
      <c r="C205" s="300" t="s">
        <v>338</v>
      </c>
      <c r="D205" s="378">
        <v>0.57301999999999997</v>
      </c>
      <c r="E205" s="242">
        <f t="shared" si="160"/>
        <v>0.18538118673126347</v>
      </c>
      <c r="F205" s="245">
        <f t="shared" si="172"/>
        <v>0.033328518278012809</v>
      </c>
      <c r="G205" s="246">
        <f t="shared" si="172"/>
        <v>0.010143977527680465</v>
      </c>
      <c r="H205" s="247">
        <f t="shared" si="172"/>
        <v>0.14190869092557018</v>
      </c>
      <c r="I205" s="242">
        <f t="shared" si="154"/>
        <v>0.30346203355936058</v>
      </c>
      <c r="J205" s="245">
        <f t="shared" si="173"/>
        <v>0.12878392239010891</v>
      </c>
      <c r="K205" s="246">
        <f t="shared" si="173"/>
        <v>0.11333730618430077</v>
      </c>
      <c r="L205" s="504">
        <f t="shared" si="173"/>
        <v>0.061340804984950904</v>
      </c>
      <c r="M205" s="242">
        <f t="shared" si="173"/>
        <v>0.022902080547203562</v>
      </c>
      <c r="N205" s="242">
        <f t="shared" si="174"/>
        <v>0.03173768727546393</v>
      </c>
      <c r="O205" s="249">
        <f t="shared" si="173"/>
        <v>0.03173768727546393</v>
      </c>
      <c r="P205" s="247">
        <f t="shared" si="173"/>
        <v>0</v>
      </c>
      <c r="Q205" s="248">
        <f t="shared" si="173"/>
        <v>0.029537011886708479</v>
      </c>
      <c r="R205" s="379"/>
      <c r="S205" s="380"/>
    </row>
    <row r="206" s="3" customFormat="1">
      <c r="B206" s="180" t="s">
        <v>177</v>
      </c>
      <c r="C206" s="240" t="s">
        <v>340</v>
      </c>
      <c r="D206" s="381">
        <f>SUM(D207:D209)</f>
        <v>7.3603499999999995</v>
      </c>
      <c r="E206" s="183">
        <f t="shared" si="160"/>
        <v>2.3811916124349151</v>
      </c>
      <c r="F206" s="184">
        <f>SUM(F207:F209)</f>
        <v>0.42809947210842825</v>
      </c>
      <c r="G206" s="185">
        <f>SUM(G207:G209)</f>
        <v>0.13029776446871472</v>
      </c>
      <c r="H206" s="186">
        <f>SUM(H207:H209)</f>
        <v>1.822794375857772</v>
      </c>
      <c r="I206" s="183">
        <f t="shared" si="154"/>
        <v>3.8979211523308779</v>
      </c>
      <c r="J206" s="184">
        <f t="shared" ref="J206:Q206" si="175">SUM(J207:J209)</f>
        <v>1.6542088289484451</v>
      </c>
      <c r="K206" s="185">
        <f t="shared" si="175"/>
        <v>1.4557995210876027</v>
      </c>
      <c r="L206" s="503">
        <f t="shared" si="175"/>
        <v>0.78791280229482985</v>
      </c>
      <c r="M206" s="183">
        <f t="shared" si="175"/>
        <v>0.29417355163102465</v>
      </c>
      <c r="N206" s="183">
        <f>SUM(O206:P206)</f>
        <v>0.40766550301553334</v>
      </c>
      <c r="O206" s="188">
        <f t="shared" ref="O206:P206" si="176">SUM(O207:O209)</f>
        <v>0.40766550301553334</v>
      </c>
      <c r="P206" s="186">
        <f t="shared" si="176"/>
        <v>0</v>
      </c>
      <c r="Q206" s="187">
        <f t="shared" si="175"/>
        <v>0.37939818058764924</v>
      </c>
      <c r="R206" s="368"/>
      <c r="S206" s="369"/>
    </row>
    <row r="207">
      <c r="B207" s="299" t="s">
        <v>507</v>
      </c>
      <c r="C207" s="300" t="s">
        <v>346</v>
      </c>
      <c r="D207" s="378">
        <v>0.69599999999999995</v>
      </c>
      <c r="E207" s="242">
        <f t="shared" si="160"/>
        <v>0.22516719480115768</v>
      </c>
      <c r="F207" s="245">
        <f t="shared" ref="F207:H209" si="177">IFERROR($D207*F$237/100, 0)</f>
        <v>0.040481394578717876</v>
      </c>
      <c r="G207" s="246">
        <f t="shared" si="177"/>
        <v>0.012321050503063773</v>
      </c>
      <c r="H207" s="247">
        <f t="shared" si="177"/>
        <v>0.17236474971937604</v>
      </c>
      <c r="I207" s="242">
        <f t="shared" si="154"/>
        <v>0.36859023307618399</v>
      </c>
      <c r="J207" s="245">
        <f t="shared" ref="J207:Q209" si="178">IFERROR($D207*J$237/100, 0)</f>
        <v>0.15642317891786639</v>
      </c>
      <c r="K207" s="246">
        <f t="shared" si="178"/>
        <v>0.13766145178924527</v>
      </c>
      <c r="L207" s="504">
        <f t="shared" si="178"/>
        <v>0.074505602369072332</v>
      </c>
      <c r="M207" s="242">
        <f t="shared" si="178"/>
        <v>0.027817263028958289</v>
      </c>
      <c r="N207" s="242">
        <f>SUM(O207:P207)</f>
        <v>0.038549143736209726</v>
      </c>
      <c r="O207" s="249">
        <f t="shared" si="178"/>
        <v>0.038549143736209726</v>
      </c>
      <c r="P207" s="247">
        <f t="shared" si="178"/>
        <v>0</v>
      </c>
      <c r="Q207" s="248">
        <f t="shared" si="178"/>
        <v>0.035876165357490317</v>
      </c>
      <c r="R207" s="379"/>
      <c r="S207" s="380"/>
    </row>
    <row r="208">
      <c r="B208" s="302" t="s">
        <v>508</v>
      </c>
      <c r="C208" s="300" t="s">
        <v>348</v>
      </c>
      <c r="D208" s="385">
        <v>4.8031499999999996</v>
      </c>
      <c r="E208" s="242">
        <f t="shared" si="160"/>
        <v>1.553896281191351</v>
      </c>
      <c r="F208" s="245">
        <f t="shared" si="177"/>
        <v>0.27936524478558727</v>
      </c>
      <c r="G208" s="246">
        <f t="shared" si="177"/>
        <v>0.085028525465216609</v>
      </c>
      <c r="H208" s="247">
        <f t="shared" si="177"/>
        <v>1.1895025109405473</v>
      </c>
      <c r="I208" s="242">
        <f t="shared" si="154"/>
        <v>2.5436697959768289</v>
      </c>
      <c r="J208" s="245">
        <f t="shared" si="178"/>
        <v>1.0794884939933187</v>
      </c>
      <c r="K208" s="246">
        <f t="shared" si="178"/>
        <v>0.95001235942746176</v>
      </c>
      <c r="L208" s="504">
        <f t="shared" si="178"/>
        <v>0.5141689425560485</v>
      </c>
      <c r="M208" s="242">
        <f t="shared" si="178"/>
        <v>0.19196909039876581</v>
      </c>
      <c r="N208" s="242">
        <f t="shared" ref="N208:N209" si="179">SUM(O208:P208)</f>
        <v>0.26603063180542486</v>
      </c>
      <c r="O208" s="249">
        <f t="shared" si="178"/>
        <v>0.26603063180542486</v>
      </c>
      <c r="P208" s="247">
        <f t="shared" si="178"/>
        <v>0</v>
      </c>
      <c r="Q208" s="248">
        <f t="shared" si="178"/>
        <v>0.24758420062762876</v>
      </c>
      <c r="R208" s="379"/>
      <c r="S208" s="380"/>
    </row>
    <row r="209" thickBot="1">
      <c r="B209" s="302" t="s">
        <v>509</v>
      </c>
      <c r="C209" s="290" t="s">
        <v>350</v>
      </c>
      <c r="D209" s="378">
        <v>1.8612</v>
      </c>
      <c r="E209" s="242">
        <f t="shared" si="160"/>
        <v>0.60212813644240604</v>
      </c>
      <c r="F209" s="245">
        <f t="shared" si="177"/>
        <v>0.10825283274412315</v>
      </c>
      <c r="G209" s="246">
        <f t="shared" si="177"/>
        <v>0.032948188500434329</v>
      </c>
      <c r="H209" s="247">
        <f t="shared" si="177"/>
        <v>0.46092711519784862</v>
      </c>
      <c r="I209" s="242">
        <f t="shared" si="154"/>
        <v>0.98566112327786459</v>
      </c>
      <c r="J209" s="245">
        <f t="shared" si="178"/>
        <v>0.41829715603725992</v>
      </c>
      <c r="K209" s="246">
        <f t="shared" si="178"/>
        <v>0.3681257098708956</v>
      </c>
      <c r="L209" s="504">
        <f t="shared" si="178"/>
        <v>0.19923825736970899</v>
      </c>
      <c r="M209" s="242">
        <f t="shared" si="178"/>
        <v>0.074387198203300531</v>
      </c>
      <c r="N209" s="242">
        <f t="shared" si="179"/>
        <v>0.10308572747389876</v>
      </c>
      <c r="O209" s="249">
        <f t="shared" si="178"/>
        <v>0.10308572747389876</v>
      </c>
      <c r="P209" s="247">
        <f t="shared" si="178"/>
        <v>0</v>
      </c>
      <c r="Q209" s="248">
        <f t="shared" si="178"/>
        <v>0.095937814602530147</v>
      </c>
      <c r="R209" s="379"/>
      <c r="S209" s="380"/>
    </row>
    <row r="210" s="3" customFormat="1">
      <c r="B210" s="180" t="s">
        <v>179</v>
      </c>
      <c r="C210" s="240" t="s">
        <v>352</v>
      </c>
      <c r="D210" s="381">
        <f>SUM(D211:D212)</f>
        <v>1.5629599999999999</v>
      </c>
      <c r="E210" s="183">
        <f t="shared" si="160"/>
        <v>0.50564269940577211</v>
      </c>
      <c r="F210" s="184">
        <f>SUM(F211:F212)</f>
        <v>0.090906322515449556</v>
      </c>
      <c r="G210" s="185">
        <f>SUM(G211:G212)</f>
        <v>0.027668547549236432</v>
      </c>
      <c r="H210" s="186">
        <f>SUM(H211:H212)</f>
        <v>0.38706782934108608</v>
      </c>
      <c r="I210" s="183">
        <f t="shared" si="154"/>
        <v>0.82771809007004671</v>
      </c>
      <c r="J210" s="184">
        <f t="shared" ref="J210:Q210" si="180">SUM(J211:J212)</f>
        <v>0.35126892488716727</v>
      </c>
      <c r="K210" s="185">
        <f t="shared" si="180"/>
        <v>0.30913698662143507</v>
      </c>
      <c r="L210" s="503">
        <f t="shared" si="180"/>
        <v>0.1673121785614444</v>
      </c>
      <c r="M210" s="183">
        <f t="shared" si="180"/>
        <v>0.062467341126064148</v>
      </c>
      <c r="N210" s="183">
        <f>SUM(O210:P210)</f>
        <v>0.086567197836129817</v>
      </c>
      <c r="O210" s="188">
        <f t="shared" ref="O210:P210" si="181">SUM(O211:O212)</f>
        <v>0.086567197836129817</v>
      </c>
      <c r="P210" s="186">
        <f t="shared" si="181"/>
        <v>0</v>
      </c>
      <c r="Q210" s="187">
        <f t="shared" si="180"/>
        <v>0.080564671561987156</v>
      </c>
      <c r="R210" s="368"/>
      <c r="S210" s="369"/>
    </row>
    <row r="211">
      <c r="B211" s="299" t="s">
        <v>510</v>
      </c>
      <c r="C211" s="300" t="s">
        <v>354</v>
      </c>
      <c r="D211" s="378">
        <v>1.5629599999999999</v>
      </c>
      <c r="E211" s="242">
        <f t="shared" si="160"/>
        <v>0.50564269940577211</v>
      </c>
      <c r="F211" s="245">
        <f t="shared" ref="F211:H212" si="182">IFERROR($D211*F$237/100, 0)</f>
        <v>0.090906322515449556</v>
      </c>
      <c r="G211" s="246">
        <f t="shared" si="182"/>
        <v>0.027668547549236432</v>
      </c>
      <c r="H211" s="247">
        <f t="shared" si="182"/>
        <v>0.38706782934108608</v>
      </c>
      <c r="I211" s="242">
        <f t="shared" si="154"/>
        <v>0.82771809007004671</v>
      </c>
      <c r="J211" s="245">
        <f t="shared" ref="J211:Q212" si="183">IFERROR($D211*J$237/100, 0)</f>
        <v>0.35126892488716727</v>
      </c>
      <c r="K211" s="246">
        <f t="shared" si="183"/>
        <v>0.30913698662143507</v>
      </c>
      <c r="L211" s="504">
        <f t="shared" si="183"/>
        <v>0.1673121785614444</v>
      </c>
      <c r="M211" s="242">
        <f t="shared" si="183"/>
        <v>0.062467341126064148</v>
      </c>
      <c r="N211" s="242">
        <f>SUM(O211:P211)</f>
        <v>0.086567197836129817</v>
      </c>
      <c r="O211" s="249">
        <f t="shared" si="183"/>
        <v>0.086567197836129817</v>
      </c>
      <c r="P211" s="247">
        <f t="shared" si="183"/>
        <v>0</v>
      </c>
      <c r="Q211" s="248">
        <f t="shared" si="183"/>
        <v>0.080564671561987156</v>
      </c>
      <c r="R211" s="379"/>
      <c r="S211" s="380"/>
    </row>
    <row r="212" thickBot="1">
      <c r="B212" s="302" t="s">
        <v>511</v>
      </c>
      <c r="C212" s="290" t="s">
        <v>512</v>
      </c>
      <c r="D212" s="378">
        <v>0</v>
      </c>
      <c r="E212" s="242">
        <f t="shared" si="160"/>
        <v>0</v>
      </c>
      <c r="F212" s="245">
        <f t="shared" si="182"/>
        <v>0</v>
      </c>
      <c r="G212" s="246">
        <f t="shared" si="182"/>
        <v>0</v>
      </c>
      <c r="H212" s="247">
        <f t="shared" si="182"/>
        <v>0</v>
      </c>
      <c r="I212" s="242">
        <f t="shared" si="154"/>
        <v>0</v>
      </c>
      <c r="J212" s="245">
        <f t="shared" si="183"/>
        <v>0</v>
      </c>
      <c r="K212" s="246">
        <f t="shared" si="183"/>
        <v>0</v>
      </c>
      <c r="L212" s="504">
        <f t="shared" si="183"/>
        <v>0</v>
      </c>
      <c r="M212" s="242">
        <f t="shared" si="183"/>
        <v>0</v>
      </c>
      <c r="N212" s="242">
        <f>SUM(O212:P212)</f>
        <v>0</v>
      </c>
      <c r="O212" s="249">
        <f t="shared" si="183"/>
        <v>0</v>
      </c>
      <c r="P212" s="247">
        <f t="shared" si="183"/>
        <v>0</v>
      </c>
      <c r="Q212" s="248">
        <f t="shared" si="183"/>
        <v>0</v>
      </c>
      <c r="R212" s="379"/>
      <c r="S212" s="380"/>
    </row>
    <row r="213" s="3" customFormat="1">
      <c r="B213" s="180" t="s">
        <v>181</v>
      </c>
      <c r="C213" s="240" t="s">
        <v>358</v>
      </c>
      <c r="D213" s="381">
        <f>SUM(D214:D228)</f>
        <v>75.734859999999998</v>
      </c>
      <c r="E213" s="183">
        <f t="shared" si="160"/>
        <v>24.501445366175869</v>
      </c>
      <c r="F213" s="184">
        <f>SUM(F214:F228)</f>
        <v>4.4049608491723529</v>
      </c>
      <c r="G213" s="185">
        <f>SUM(G214:G228)</f>
        <v>1.3407083834805524</v>
      </c>
      <c r="H213" s="186">
        <f>SUM(H214:H228)</f>
        <v>18.755776133522964</v>
      </c>
      <c r="I213" s="183">
        <f t="shared" si="154"/>
        <v>40.107944970391046</v>
      </c>
      <c r="J213" s="184">
        <f t="shared" ref="J213:Q213" si="184">SUM(J214:J228)</f>
        <v>17.021102810487879</v>
      </c>
      <c r="K213" s="185">
        <f t="shared" si="184"/>
        <v>14.97955571645868</v>
      </c>
      <c r="L213" s="503">
        <f t="shared" si="184"/>
        <v>8.1072864434444867</v>
      </c>
      <c r="M213" s="183">
        <f t="shared" si="184"/>
        <v>3.02692028890996</v>
      </c>
      <c r="N213" s="183">
        <f>SUM(O213:P213)</f>
        <v>4.1947040287093689</v>
      </c>
      <c r="O213" s="188">
        <f t="shared" ref="O213:P213" si="185">SUM(O214:O228)</f>
        <v>4.1947040287093689</v>
      </c>
      <c r="P213" s="186">
        <f t="shared" si="185"/>
        <v>0</v>
      </c>
      <c r="Q213" s="187">
        <f t="shared" si="184"/>
        <v>3.9038453458137634</v>
      </c>
      <c r="R213" s="368"/>
      <c r="S213" s="369"/>
    </row>
    <row r="214">
      <c r="B214" s="299" t="s">
        <v>513</v>
      </c>
      <c r="C214" s="300" t="s">
        <v>360</v>
      </c>
      <c r="D214" s="378">
        <v>3.8475000000000001</v>
      </c>
      <c r="E214" s="242">
        <f t="shared" si="160"/>
        <v>1.2447281350538133</v>
      </c>
      <c r="F214" s="245">
        <f t="shared" ref="F214:H229" si="186">IFERROR($D214*F$237/100, 0)</f>
        <v>0.2237818471862314</v>
      </c>
      <c r="G214" s="246">
        <f t="shared" si="186"/>
        <v>0.068110979612841765</v>
      </c>
      <c r="H214" s="247">
        <f t="shared" si="186"/>
        <v>0.95283530825474028</v>
      </c>
      <c r="I214" s="242">
        <f t="shared" si="154"/>
        <v>2.0375731634491641</v>
      </c>
      <c r="J214" s="245">
        <f t="shared" ref="J214:Q229" si="187">IFERROR($D214*J$237/100, 0)</f>
        <v>0.86471003000932611</v>
      </c>
      <c r="K214" s="246">
        <f t="shared" si="187"/>
        <v>0.76099487896425477</v>
      </c>
      <c r="L214" s="504">
        <f t="shared" si="187"/>
        <v>0.41186825447558312</v>
      </c>
      <c r="M214" s="242">
        <f t="shared" si="187"/>
        <v>0.1537743096320647</v>
      </c>
      <c r="N214" s="242">
        <f>SUM(O214:P214)</f>
        <v>0.2131003312141766</v>
      </c>
      <c r="O214" s="249">
        <f t="shared" si="187"/>
        <v>0.2131003312141766</v>
      </c>
      <c r="P214" s="247">
        <f t="shared" si="187"/>
        <v>0</v>
      </c>
      <c r="Q214" s="248">
        <f t="shared" si="187"/>
        <v>0.19832406065078165</v>
      </c>
      <c r="R214" s="379"/>
      <c r="S214" s="380"/>
    </row>
    <row r="215">
      <c r="B215" s="299" t="s">
        <v>514</v>
      </c>
      <c r="C215" s="300" t="s">
        <v>362</v>
      </c>
      <c r="D215" s="378">
        <v>0</v>
      </c>
      <c r="E215" s="242">
        <f t="shared" si="160"/>
        <v>0</v>
      </c>
      <c r="F215" s="245">
        <f t="shared" si="186"/>
        <v>0</v>
      </c>
      <c r="G215" s="246">
        <f t="shared" si="186"/>
        <v>0</v>
      </c>
      <c r="H215" s="247">
        <f t="shared" si="186"/>
        <v>0</v>
      </c>
      <c r="I215" s="242">
        <f t="shared" si="154"/>
        <v>0</v>
      </c>
      <c r="J215" s="245">
        <f t="shared" si="187"/>
        <v>0</v>
      </c>
      <c r="K215" s="246">
        <f t="shared" si="187"/>
        <v>0</v>
      </c>
      <c r="L215" s="504">
        <f t="shared" si="187"/>
        <v>0</v>
      </c>
      <c r="M215" s="242">
        <f t="shared" si="187"/>
        <v>0</v>
      </c>
      <c r="N215" s="242">
        <f t="shared" ref="N215:N228" si="188">SUM(O215:P215)</f>
        <v>0</v>
      </c>
      <c r="O215" s="249">
        <f t="shared" si="187"/>
        <v>0</v>
      </c>
      <c r="P215" s="247">
        <f t="shared" si="187"/>
        <v>0</v>
      </c>
      <c r="Q215" s="248">
        <f t="shared" si="187"/>
        <v>0</v>
      </c>
      <c r="R215" s="379"/>
      <c r="S215" s="380"/>
    </row>
    <row r="216">
      <c r="B216" s="299" t="s">
        <v>515</v>
      </c>
      <c r="C216" s="300" t="s">
        <v>364</v>
      </c>
      <c r="D216" s="378">
        <v>0</v>
      </c>
      <c r="E216" s="242">
        <f t="shared" si="160"/>
        <v>0</v>
      </c>
      <c r="F216" s="245">
        <f t="shared" si="186"/>
        <v>0</v>
      </c>
      <c r="G216" s="246">
        <f t="shared" si="186"/>
        <v>0</v>
      </c>
      <c r="H216" s="247">
        <f t="shared" si="186"/>
        <v>0</v>
      </c>
      <c r="I216" s="242">
        <f t="shared" si="154"/>
        <v>0</v>
      </c>
      <c r="J216" s="245">
        <f t="shared" si="187"/>
        <v>0</v>
      </c>
      <c r="K216" s="246">
        <f t="shared" si="187"/>
        <v>0</v>
      </c>
      <c r="L216" s="504">
        <f t="shared" si="187"/>
        <v>0</v>
      </c>
      <c r="M216" s="242">
        <f t="shared" si="187"/>
        <v>0</v>
      </c>
      <c r="N216" s="242">
        <f t="shared" si="188"/>
        <v>0</v>
      </c>
      <c r="O216" s="249">
        <f t="shared" si="187"/>
        <v>0</v>
      </c>
      <c r="P216" s="247">
        <f t="shared" si="187"/>
        <v>0</v>
      </c>
      <c r="Q216" s="248">
        <f t="shared" si="187"/>
        <v>0</v>
      </c>
      <c r="R216" s="379"/>
      <c r="S216" s="380"/>
    </row>
    <row r="217">
      <c r="B217" s="299" t="s">
        <v>516</v>
      </c>
      <c r="C217" s="300" t="s">
        <v>366</v>
      </c>
      <c r="D217" s="378">
        <v>5.5354799999999997</v>
      </c>
      <c r="E217" s="242">
        <f t="shared" si="160"/>
        <v>1.7908168153418278</v>
      </c>
      <c r="F217" s="245">
        <f t="shared" si="186"/>
        <v>0.3219596983658064</v>
      </c>
      <c r="G217" s="246">
        <f t="shared" si="186"/>
        <v>0.097992713561349781</v>
      </c>
      <c r="H217" s="247">
        <f t="shared" si="186"/>
        <v>1.3708644034146718</v>
      </c>
      <c r="I217" s="242">
        <f t="shared" si="154"/>
        <v>2.9314998037191882</v>
      </c>
      <c r="J217" s="245">
        <f t="shared" si="187"/>
        <v>1.2440766931555618</v>
      </c>
      <c r="K217" s="246">
        <f t="shared" si="187"/>
        <v>1.0948595016527749</v>
      </c>
      <c r="L217" s="504">
        <f t="shared" si="187"/>
        <v>0.59256360891085136</v>
      </c>
      <c r="M217" s="242">
        <f t="shared" si="187"/>
        <v>0.22123836659703741</v>
      </c>
      <c r="N217" s="242">
        <f t="shared" si="188"/>
        <v>0.30659197438062386</v>
      </c>
      <c r="O217" s="249">
        <f t="shared" si="187"/>
        <v>0.30659197438062386</v>
      </c>
      <c r="P217" s="247">
        <f t="shared" si="187"/>
        <v>0</v>
      </c>
      <c r="Q217" s="248">
        <f t="shared" si="187"/>
        <v>0.28533303996132259</v>
      </c>
      <c r="R217" s="379"/>
      <c r="S217" s="380"/>
    </row>
    <row r="218">
      <c r="B218" s="299" t="s">
        <v>517</v>
      </c>
      <c r="C218" s="300" t="s">
        <v>368</v>
      </c>
      <c r="D218" s="378">
        <v>1.2847900000000001</v>
      </c>
      <c r="E218" s="242">
        <f t="shared" si="160"/>
        <v>0.41565023018474051</v>
      </c>
      <c r="F218" s="245">
        <f t="shared" si="186"/>
        <v>0.074727142156308823</v>
      </c>
      <c r="G218" s="246">
        <f t="shared" si="186"/>
        <v>0.022744198959527742</v>
      </c>
      <c r="H218" s="247">
        <f t="shared" si="186"/>
        <v>0.31817888906890396</v>
      </c>
      <c r="I218" s="242">
        <f t="shared" si="154"/>
        <v>0.68040380108326215</v>
      </c>
      <c r="J218" s="245">
        <f t="shared" si="187"/>
        <v>0.2887513448877666</v>
      </c>
      <c r="K218" s="246">
        <f t="shared" si="187"/>
        <v>0.25411789747744895</v>
      </c>
      <c r="L218" s="504">
        <f t="shared" si="187"/>
        <v>0.13753455871804665</v>
      </c>
      <c r="M218" s="242">
        <f t="shared" si="187"/>
        <v>0.051349628400826616</v>
      </c>
      <c r="N218" s="242">
        <f t="shared" si="188"/>
        <v>0.071160279282823119</v>
      </c>
      <c r="O218" s="249">
        <f t="shared" si="187"/>
        <v>0.071160279282823119</v>
      </c>
      <c r="P218" s="247">
        <f t="shared" si="187"/>
        <v>0</v>
      </c>
      <c r="Q218" s="248">
        <f t="shared" si="187"/>
        <v>0.06622606104834769</v>
      </c>
      <c r="R218" s="379"/>
      <c r="S218" s="380"/>
    </row>
    <row r="219">
      <c r="B219" s="299" t="s">
        <v>518</v>
      </c>
      <c r="C219" s="300" t="s">
        <v>370</v>
      </c>
      <c r="D219" s="378">
        <v>1.8169500000000001</v>
      </c>
      <c r="E219" s="242">
        <f t="shared" si="160"/>
        <v>0.58781254970397046</v>
      </c>
      <c r="F219" s="245">
        <f t="shared" si="186"/>
        <v>0.10567912339051933</v>
      </c>
      <c r="G219" s="246">
        <f t="shared" si="186"/>
        <v>0.032164845849916274</v>
      </c>
      <c r="H219" s="247">
        <f t="shared" si="186"/>
        <v>0.44996858046353488</v>
      </c>
      <c r="I219" s="242">
        <f t="shared" si="154"/>
        <v>0.96222704595944331</v>
      </c>
      <c r="J219" s="245">
        <f t="shared" si="187"/>
        <v>0.40835214789485247</v>
      </c>
      <c r="K219" s="246">
        <f t="shared" si="187"/>
        <v>0.35937352705239833</v>
      </c>
      <c r="L219" s="504">
        <f t="shared" si="187"/>
        <v>0.1945013710121925</v>
      </c>
      <c r="M219" s="242">
        <f t="shared" si="187"/>
        <v>0.072618643765037016</v>
      </c>
      <c r="N219" s="242">
        <f t="shared" si="188"/>
        <v>0.10063486596480783</v>
      </c>
      <c r="O219" s="249">
        <f t="shared" si="187"/>
        <v>0.10063486596480783</v>
      </c>
      <c r="P219" s="247">
        <f t="shared" si="187"/>
        <v>0</v>
      </c>
      <c r="Q219" s="248">
        <f t="shared" si="187"/>
        <v>0.093656894606741439</v>
      </c>
      <c r="R219" s="379"/>
      <c r="S219" s="380"/>
    </row>
    <row r="220">
      <c r="B220" s="299" t="s">
        <v>519</v>
      </c>
      <c r="C220" s="300" t="s">
        <v>372</v>
      </c>
      <c r="D220" s="378">
        <v>9.4037799999999994</v>
      </c>
      <c r="E220" s="242">
        <f t="shared" si="160"/>
        <v>3.0422740849529171</v>
      </c>
      <c r="F220" s="245">
        <f t="shared" si="186"/>
        <v>0.54695133435553966</v>
      </c>
      <c r="G220" s="246">
        <f t="shared" si="186"/>
        <v>0.16647190847658197</v>
      </c>
      <c r="H220" s="247">
        <f t="shared" si="186"/>
        <v>2.3288508421207954</v>
      </c>
      <c r="I220" s="242">
        <f t="shared" si="154"/>
        <v>4.98008830746718</v>
      </c>
      <c r="J220" s="245">
        <f t="shared" si="187"/>
        <v>2.1134614388566861</v>
      </c>
      <c r="K220" s="246">
        <f t="shared" si="187"/>
        <v>1.8599684010153288</v>
      </c>
      <c r="L220" s="504">
        <f t="shared" si="187"/>
        <v>1.0066584675951653</v>
      </c>
      <c r="M220" s="242">
        <f t="shared" si="187"/>
        <v>0.37584399673341579</v>
      </c>
      <c r="N220" s="242">
        <f t="shared" si="188"/>
        <v>0.5208443489708251</v>
      </c>
      <c r="O220" s="249">
        <f t="shared" si="187"/>
        <v>0.5208443489708251</v>
      </c>
      <c r="P220" s="247">
        <f t="shared" si="187"/>
        <v>0</v>
      </c>
      <c r="Q220" s="248">
        <f t="shared" si="187"/>
        <v>0.4847292618756614</v>
      </c>
      <c r="R220" s="379"/>
      <c r="S220" s="380"/>
    </row>
    <row r="221">
      <c r="B221" s="299" t="s">
        <v>520</v>
      </c>
      <c r="C221" s="300" t="s">
        <v>374</v>
      </c>
      <c r="D221" s="378">
        <v>0</v>
      </c>
      <c r="E221" s="242">
        <f t="shared" si="160"/>
        <v>0</v>
      </c>
      <c r="F221" s="245">
        <f t="shared" si="186"/>
        <v>0</v>
      </c>
      <c r="G221" s="246">
        <f t="shared" si="186"/>
        <v>0</v>
      </c>
      <c r="H221" s="247">
        <f t="shared" si="186"/>
        <v>0</v>
      </c>
      <c r="I221" s="242">
        <f t="shared" si="154"/>
        <v>0</v>
      </c>
      <c r="J221" s="245">
        <f t="shared" si="187"/>
        <v>0</v>
      </c>
      <c r="K221" s="246">
        <f t="shared" si="187"/>
        <v>0</v>
      </c>
      <c r="L221" s="504">
        <f t="shared" si="187"/>
        <v>0</v>
      </c>
      <c r="M221" s="242">
        <f t="shared" si="187"/>
        <v>0</v>
      </c>
      <c r="N221" s="242">
        <f t="shared" si="188"/>
        <v>0</v>
      </c>
      <c r="O221" s="249">
        <f t="shared" si="187"/>
        <v>0</v>
      </c>
      <c r="P221" s="247">
        <f t="shared" si="187"/>
        <v>0</v>
      </c>
      <c r="Q221" s="248">
        <f t="shared" si="187"/>
        <v>0</v>
      </c>
      <c r="R221" s="379"/>
      <c r="S221" s="380"/>
    </row>
    <row r="222">
      <c r="B222" s="299" t="s">
        <v>521</v>
      </c>
      <c r="C222" s="300" t="s">
        <v>376</v>
      </c>
      <c r="D222" s="378">
        <v>1.4567000000000001</v>
      </c>
      <c r="E222" s="242">
        <f t="shared" si="160"/>
        <v>0.4712658802684575</v>
      </c>
      <c r="F222" s="245">
        <f t="shared" si="186"/>
        <v>0.084725930291405654</v>
      </c>
      <c r="G222" s="246">
        <f t="shared" si="186"/>
        <v>0.025787463028466955</v>
      </c>
      <c r="H222" s="247">
        <f t="shared" si="186"/>
        <v>0.36075248694858486</v>
      </c>
      <c r="I222" s="242">
        <f t="shared" si="154"/>
        <v>0.77144452948574327</v>
      </c>
      <c r="J222" s="245">
        <f t="shared" si="187"/>
        <v>0.32738742058858622</v>
      </c>
      <c r="K222" s="246">
        <f t="shared" si="187"/>
        <v>0.28811988049050807</v>
      </c>
      <c r="L222" s="504">
        <f t="shared" si="187"/>
        <v>0.15593722840664898</v>
      </c>
      <c r="M222" s="242">
        <f t="shared" si="187"/>
        <v>0.058220412434315437</v>
      </c>
      <c r="N222" s="242">
        <f t="shared" si="188"/>
        <v>0.080681807012265377</v>
      </c>
      <c r="O222" s="249">
        <f t="shared" si="187"/>
        <v>0.080681807012265377</v>
      </c>
      <c r="P222" s="247">
        <f t="shared" si="187"/>
        <v>0</v>
      </c>
      <c r="Q222" s="248">
        <f t="shared" si="187"/>
        <v>0.075087370799218608</v>
      </c>
      <c r="R222" s="379"/>
      <c r="S222" s="380"/>
    </row>
    <row r="223">
      <c r="B223" s="299" t="s">
        <v>522</v>
      </c>
      <c r="C223" s="300" t="s">
        <v>378</v>
      </c>
      <c r="D223" s="378">
        <v>0</v>
      </c>
      <c r="E223" s="242">
        <f t="shared" si="160"/>
        <v>0</v>
      </c>
      <c r="F223" s="245">
        <f t="shared" si="186"/>
        <v>0</v>
      </c>
      <c r="G223" s="246">
        <f t="shared" si="186"/>
        <v>0</v>
      </c>
      <c r="H223" s="247">
        <f t="shared" si="186"/>
        <v>0</v>
      </c>
      <c r="I223" s="242">
        <f t="shared" si="154"/>
        <v>0</v>
      </c>
      <c r="J223" s="245">
        <f t="shared" si="187"/>
        <v>0</v>
      </c>
      <c r="K223" s="246">
        <f t="shared" si="187"/>
        <v>0</v>
      </c>
      <c r="L223" s="504">
        <f t="shared" si="187"/>
        <v>0</v>
      </c>
      <c r="M223" s="242">
        <f t="shared" si="187"/>
        <v>0</v>
      </c>
      <c r="N223" s="242">
        <f t="shared" si="188"/>
        <v>0</v>
      </c>
      <c r="O223" s="249">
        <f t="shared" si="187"/>
        <v>0</v>
      </c>
      <c r="P223" s="247">
        <f t="shared" si="187"/>
        <v>0</v>
      </c>
      <c r="Q223" s="248">
        <f t="shared" si="187"/>
        <v>0</v>
      </c>
      <c r="R223" s="379"/>
      <c r="S223" s="380"/>
    </row>
    <row r="224">
      <c r="B224" s="299" t="s">
        <v>523</v>
      </c>
      <c r="C224" s="300" t="s">
        <v>380</v>
      </c>
      <c r="D224" s="378">
        <v>0</v>
      </c>
      <c r="E224" s="242">
        <f t="shared" si="160"/>
        <v>0</v>
      </c>
      <c r="F224" s="245">
        <f t="shared" si="186"/>
        <v>0</v>
      </c>
      <c r="G224" s="246">
        <f t="shared" si="186"/>
        <v>0</v>
      </c>
      <c r="H224" s="247">
        <f t="shared" si="186"/>
        <v>0</v>
      </c>
      <c r="I224" s="242">
        <f t="shared" si="154"/>
        <v>0</v>
      </c>
      <c r="J224" s="245">
        <f t="shared" si="187"/>
        <v>0</v>
      </c>
      <c r="K224" s="246">
        <f t="shared" si="187"/>
        <v>0</v>
      </c>
      <c r="L224" s="504">
        <f t="shared" si="187"/>
        <v>0</v>
      </c>
      <c r="M224" s="242">
        <f t="shared" si="187"/>
        <v>0</v>
      </c>
      <c r="N224" s="242">
        <f t="shared" si="188"/>
        <v>0</v>
      </c>
      <c r="O224" s="249">
        <f t="shared" si="187"/>
        <v>0</v>
      </c>
      <c r="P224" s="247">
        <f t="shared" si="187"/>
        <v>0</v>
      </c>
      <c r="Q224" s="248">
        <f t="shared" si="187"/>
        <v>0</v>
      </c>
      <c r="R224" s="379"/>
      <c r="S224" s="380"/>
    </row>
    <row r="225">
      <c r="B225" s="299" t="s">
        <v>524</v>
      </c>
      <c r="C225" s="300" t="s">
        <v>382</v>
      </c>
      <c r="D225" s="378">
        <v>14.409990000000001</v>
      </c>
      <c r="E225" s="242">
        <f t="shared" si="160"/>
        <v>4.6618635422596757</v>
      </c>
      <c r="F225" s="245">
        <f t="shared" si="186"/>
        <v>0.83812714233531438</v>
      </c>
      <c r="G225" s="246">
        <f t="shared" si="186"/>
        <v>0.25509513583138499</v>
      </c>
      <c r="H225" s="247">
        <f t="shared" si="186"/>
        <v>3.5686412640929763</v>
      </c>
      <c r="I225" s="242">
        <f t="shared" si="154"/>
        <v>7.6312953631113238</v>
      </c>
      <c r="J225" s="245">
        <f t="shared" si="187"/>
        <v>3.2385868447911861</v>
      </c>
      <c r="K225" s="246">
        <f t="shared" si="187"/>
        <v>2.8501438845811879</v>
      </c>
      <c r="L225" s="504">
        <f t="shared" si="187"/>
        <v>1.5425646337389494</v>
      </c>
      <c r="M225" s="242">
        <f t="shared" si="187"/>
        <v>0.57592885355554413</v>
      </c>
      <c r="N225" s="242">
        <f t="shared" si="188"/>
        <v>0.7981218042346907</v>
      </c>
      <c r="O225" s="249">
        <f t="shared" si="187"/>
        <v>0.7981218042346907</v>
      </c>
      <c r="P225" s="247">
        <f t="shared" si="187"/>
        <v>0</v>
      </c>
      <c r="Q225" s="248">
        <f t="shared" si="187"/>
        <v>0.74278043683876716</v>
      </c>
      <c r="R225" s="379"/>
      <c r="S225" s="380"/>
    </row>
    <row r="226">
      <c r="B226" s="299" t="s">
        <v>525</v>
      </c>
      <c r="C226" s="300" t="s">
        <v>384</v>
      </c>
      <c r="D226" s="378">
        <v>0</v>
      </c>
      <c r="E226" s="242">
        <f t="shared" si="160"/>
        <v>0</v>
      </c>
      <c r="F226" s="245">
        <f t="shared" si="186"/>
        <v>0</v>
      </c>
      <c r="G226" s="246">
        <f t="shared" si="186"/>
        <v>0</v>
      </c>
      <c r="H226" s="247">
        <f t="shared" si="186"/>
        <v>0</v>
      </c>
      <c r="I226" s="242">
        <f t="shared" si="154"/>
        <v>0</v>
      </c>
      <c r="J226" s="245">
        <f t="shared" si="187"/>
        <v>0</v>
      </c>
      <c r="K226" s="246">
        <f t="shared" si="187"/>
        <v>0</v>
      </c>
      <c r="L226" s="504">
        <f t="shared" si="187"/>
        <v>0</v>
      </c>
      <c r="M226" s="242">
        <f t="shared" si="187"/>
        <v>0</v>
      </c>
      <c r="N226" s="242">
        <f t="shared" si="188"/>
        <v>0</v>
      </c>
      <c r="O226" s="249">
        <f t="shared" si="187"/>
        <v>0</v>
      </c>
      <c r="P226" s="247">
        <f t="shared" si="187"/>
        <v>0</v>
      </c>
      <c r="Q226" s="248">
        <f t="shared" si="187"/>
        <v>0</v>
      </c>
      <c r="R226" s="379"/>
      <c r="S226" s="380"/>
    </row>
    <row r="227">
      <c r="B227" s="302" t="s">
        <v>526</v>
      </c>
      <c r="C227" s="290" t="s">
        <v>527</v>
      </c>
      <c r="D227" s="378">
        <v>0</v>
      </c>
      <c r="E227" s="242">
        <f t="shared" si="160"/>
        <v>0</v>
      </c>
      <c r="F227" s="245">
        <f t="shared" si="186"/>
        <v>0</v>
      </c>
      <c r="G227" s="246">
        <f t="shared" si="186"/>
        <v>0</v>
      </c>
      <c r="H227" s="247">
        <f t="shared" si="186"/>
        <v>0</v>
      </c>
      <c r="I227" s="242">
        <f t="shared" si="154"/>
        <v>0</v>
      </c>
      <c r="J227" s="245">
        <f t="shared" si="187"/>
        <v>0</v>
      </c>
      <c r="K227" s="246">
        <f t="shared" si="187"/>
        <v>0</v>
      </c>
      <c r="L227" s="504">
        <f t="shared" si="187"/>
        <v>0</v>
      </c>
      <c r="M227" s="242">
        <f t="shared" si="187"/>
        <v>0</v>
      </c>
      <c r="N227" s="242">
        <f t="shared" si="188"/>
        <v>0</v>
      </c>
      <c r="O227" s="249">
        <f t="shared" si="187"/>
        <v>0</v>
      </c>
      <c r="P227" s="247">
        <f t="shared" si="187"/>
        <v>0</v>
      </c>
      <c r="Q227" s="248">
        <f t="shared" si="187"/>
        <v>0</v>
      </c>
      <c r="R227" s="379"/>
      <c r="S227" s="380"/>
    </row>
    <row r="228" thickBot="1">
      <c r="B228" s="324" t="s">
        <v>528</v>
      </c>
      <c r="C228" s="325" t="s">
        <v>386</v>
      </c>
      <c r="D228" s="378">
        <v>37.979669999999999</v>
      </c>
      <c r="E228" s="242">
        <f t="shared" si="160"/>
        <v>12.287034128410466</v>
      </c>
      <c r="F228" s="245">
        <f t="shared" si="186"/>
        <v>2.2090086310912271</v>
      </c>
      <c r="G228" s="246">
        <f t="shared" si="186"/>
        <v>0.67234113816048291</v>
      </c>
      <c r="H228" s="247">
        <f t="shared" si="186"/>
        <v>9.4056843591587569</v>
      </c>
      <c r="I228" s="242">
        <f t="shared" si="154"/>
        <v>20.113412956115738</v>
      </c>
      <c r="J228" s="245">
        <f t="shared" si="187"/>
        <v>8.5357768903039126</v>
      </c>
      <c r="K228" s="246">
        <f t="shared" si="187"/>
        <v>7.5119777452247778</v>
      </c>
      <c r="L228" s="504">
        <f t="shared" si="187"/>
        <v>4.0656583205870485</v>
      </c>
      <c r="M228" s="242">
        <f t="shared" si="187"/>
        <v>1.5179460777917189</v>
      </c>
      <c r="N228" s="242">
        <f t="shared" si="188"/>
        <v>2.1035686176491559</v>
      </c>
      <c r="O228" s="249">
        <f t="shared" si="187"/>
        <v>2.1035686176491559</v>
      </c>
      <c r="P228" s="247">
        <f t="shared" si="187"/>
        <v>0</v>
      </c>
      <c r="Q228" s="248">
        <f t="shared" si="187"/>
        <v>1.957708220032923</v>
      </c>
      <c r="R228" s="379"/>
      <c r="S228" s="380"/>
    </row>
    <row r="229" thickBot="1" s="3" customFormat="1">
      <c r="B229" s="180" t="s">
        <v>183</v>
      </c>
      <c r="C229" s="240" t="s">
        <v>388</v>
      </c>
      <c r="D229" s="512">
        <v>0</v>
      </c>
      <c r="E229" s="183">
        <f t="shared" si="160"/>
        <v>0</v>
      </c>
      <c r="F229" s="184">
        <f t="shared" si="186"/>
        <v>0</v>
      </c>
      <c r="G229" s="185">
        <f t="shared" si="186"/>
        <v>0</v>
      </c>
      <c r="H229" s="186">
        <f t="shared" si="186"/>
        <v>0</v>
      </c>
      <c r="I229" s="183">
        <f t="shared" si="154"/>
        <v>0</v>
      </c>
      <c r="J229" s="184">
        <f t="shared" si="187"/>
        <v>0</v>
      </c>
      <c r="K229" s="185">
        <f t="shared" si="187"/>
        <v>0</v>
      </c>
      <c r="L229" s="503">
        <f t="shared" si="187"/>
        <v>0</v>
      </c>
      <c r="M229" s="183">
        <f t="shared" si="187"/>
        <v>0</v>
      </c>
      <c r="N229" s="183">
        <f>SUM(O229:P229)</f>
        <v>0</v>
      </c>
      <c r="O229" s="513">
        <f t="shared" si="187"/>
        <v>0</v>
      </c>
      <c r="P229" s="514">
        <f t="shared" si="187"/>
        <v>0</v>
      </c>
      <c r="Q229" s="187">
        <f t="shared" si="187"/>
        <v>0</v>
      </c>
      <c r="R229" s="368"/>
      <c r="S229" s="369"/>
    </row>
    <row r="230" s="3" customFormat="1">
      <c r="B230" s="180" t="s">
        <v>185</v>
      </c>
      <c r="C230" s="240" t="s">
        <v>390</v>
      </c>
      <c r="D230" s="381">
        <f>SUM(D231:D235)</f>
        <v>7.2838500000000002</v>
      </c>
      <c r="E230" s="183">
        <f t="shared" si="160"/>
        <v>2.3564426319718574</v>
      </c>
      <c r="F230" s="184">
        <f>SUM(F231:F235)</f>
        <v>0.42365000848016415</v>
      </c>
      <c r="G230" s="185">
        <f>SUM(G231:G235)</f>
        <v>0.12894351107290383</v>
      </c>
      <c r="H230" s="186">
        <f>SUM(H231:H235)</f>
        <v>1.8038491124187892</v>
      </c>
      <c r="I230" s="183">
        <f t="shared" si="154"/>
        <v>3.8574080017125905</v>
      </c>
      <c r="J230" s="184">
        <f t="shared" ref="J230:Q230" si="189">SUM(J231:J235)</f>
        <v>1.6370157640242833</v>
      </c>
      <c r="K230" s="185">
        <f t="shared" si="189"/>
        <v>1.4406686287573192</v>
      </c>
      <c r="L230" s="503">
        <f t="shared" si="189"/>
        <v>0.77972360893098802</v>
      </c>
      <c r="M230" s="183">
        <f t="shared" si="189"/>
        <v>0.29111605073775554</v>
      </c>
      <c r="N230" s="183">
        <f>SUM(O230:P230)</f>
        <v>0.4034284204065966</v>
      </c>
      <c r="O230" s="188">
        <f t="shared" ref="O230:P230" si="190">SUM(O231:O235)</f>
        <v>0.4034284204065966</v>
      </c>
      <c r="P230" s="186">
        <f t="shared" si="190"/>
        <v>0</v>
      </c>
      <c r="Q230" s="187">
        <f t="shared" si="189"/>
        <v>0.37545489517120095</v>
      </c>
      <c r="R230" s="368"/>
      <c r="S230" s="369"/>
    </row>
    <row r="231">
      <c r="B231" s="199" t="s">
        <v>529</v>
      </c>
      <c r="C231" s="400" t="s">
        <v>392</v>
      </c>
      <c r="D231" s="378">
        <v>0</v>
      </c>
      <c r="E231" s="242">
        <f t="shared" si="160"/>
        <v>0</v>
      </c>
      <c r="F231" s="245">
        <f t="shared" ref="F231:H235" si="191">IFERROR($D231*F$237/100, 0)</f>
        <v>0</v>
      </c>
      <c r="G231" s="246">
        <f t="shared" si="191"/>
        <v>0</v>
      </c>
      <c r="H231" s="247">
        <f t="shared" si="191"/>
        <v>0</v>
      </c>
      <c r="I231" s="242">
        <f t="shared" si="154"/>
        <v>0</v>
      </c>
      <c r="J231" s="245">
        <f t="shared" ref="J231:Q235" si="192">IFERROR($D231*J$237/100, 0)</f>
        <v>0</v>
      </c>
      <c r="K231" s="246">
        <f t="shared" si="192"/>
        <v>0</v>
      </c>
      <c r="L231" s="504">
        <f t="shared" si="192"/>
        <v>0</v>
      </c>
      <c r="M231" s="242">
        <f t="shared" si="192"/>
        <v>0</v>
      </c>
      <c r="N231" s="242">
        <f>SUM(O231:P231)</f>
        <v>0</v>
      </c>
      <c r="O231" s="249">
        <f t="shared" si="192"/>
        <v>0</v>
      </c>
      <c r="P231" s="247">
        <f t="shared" si="192"/>
        <v>0</v>
      </c>
      <c r="Q231" s="248">
        <f t="shared" si="192"/>
        <v>0</v>
      </c>
      <c r="R231" s="379"/>
      <c r="S231" s="380"/>
    </row>
    <row r="232">
      <c r="B232" s="199" t="s">
        <v>530</v>
      </c>
      <c r="C232" s="400" t="s">
        <v>447</v>
      </c>
      <c r="D232" s="378">
        <v>7.2679600000000004</v>
      </c>
      <c r="E232" s="242">
        <f t="shared" si="160"/>
        <v>2.3513019613893995</v>
      </c>
      <c r="F232" s="245">
        <f t="shared" si="191"/>
        <v>0.42272579962979656</v>
      </c>
      <c r="G232" s="246">
        <f t="shared" si="191"/>
        <v>0.12866221582506809</v>
      </c>
      <c r="H232" s="247">
        <f t="shared" si="191"/>
        <v>1.799913945934535</v>
      </c>
      <c r="I232" s="242">
        <f t="shared" si="154"/>
        <v>3.8489929172246877</v>
      </c>
      <c r="J232" s="245">
        <f t="shared" si="192"/>
        <v>1.6334445509308855</v>
      </c>
      <c r="K232" s="246">
        <f t="shared" si="192"/>
        <v>1.4375257545203493</v>
      </c>
      <c r="L232" s="504">
        <f t="shared" si="192"/>
        <v>0.77802261177345278</v>
      </c>
      <c r="M232" s="242">
        <f t="shared" si="192"/>
        <v>0.29048096983325822</v>
      </c>
      <c r="N232" s="242">
        <f t="shared" ref="N232:N235" si="193">SUM(O232:P232)</f>
        <v>0.40254832573135468</v>
      </c>
      <c r="O232" s="249">
        <f t="shared" si="192"/>
        <v>0.40254832573135468</v>
      </c>
      <c r="P232" s="247">
        <f t="shared" si="192"/>
        <v>0</v>
      </c>
      <c r="Q232" s="248">
        <f t="shared" si="192"/>
        <v>0.37463582582130078</v>
      </c>
      <c r="R232" s="379"/>
      <c r="S232" s="380"/>
    </row>
    <row r="233">
      <c r="B233" s="299" t="s">
        <v>531</v>
      </c>
      <c r="C233" s="300" t="s">
        <v>396</v>
      </c>
      <c r="D233" s="378">
        <v>0</v>
      </c>
      <c r="E233" s="242">
        <f t="shared" si="160"/>
        <v>0</v>
      </c>
      <c r="F233" s="245">
        <f t="shared" si="191"/>
        <v>0</v>
      </c>
      <c r="G233" s="246">
        <f t="shared" si="191"/>
        <v>0</v>
      </c>
      <c r="H233" s="247">
        <f t="shared" si="191"/>
        <v>0</v>
      </c>
      <c r="I233" s="242">
        <f t="shared" si="154"/>
        <v>0</v>
      </c>
      <c r="J233" s="245">
        <f t="shared" si="192"/>
        <v>0</v>
      </c>
      <c r="K233" s="246">
        <f t="shared" si="192"/>
        <v>0</v>
      </c>
      <c r="L233" s="504">
        <f t="shared" si="192"/>
        <v>0</v>
      </c>
      <c r="M233" s="242">
        <f t="shared" si="192"/>
        <v>0</v>
      </c>
      <c r="N233" s="242">
        <f t="shared" si="193"/>
        <v>0</v>
      </c>
      <c r="O233" s="249">
        <f t="shared" si="192"/>
        <v>0</v>
      </c>
      <c r="P233" s="247">
        <f t="shared" si="192"/>
        <v>0</v>
      </c>
      <c r="Q233" s="248">
        <f t="shared" si="192"/>
        <v>0</v>
      </c>
      <c r="R233" s="379"/>
      <c r="S233" s="380"/>
    </row>
    <row r="234">
      <c r="B234" s="299" t="s">
        <v>532</v>
      </c>
      <c r="C234" s="290" t="s">
        <v>398</v>
      </c>
      <c r="D234" s="385">
        <v>0</v>
      </c>
      <c r="E234" s="252">
        <f t="shared" si="160"/>
        <v>0</v>
      </c>
      <c r="F234" s="253">
        <f t="shared" si="191"/>
        <v>0</v>
      </c>
      <c r="G234" s="254">
        <f t="shared" si="191"/>
        <v>0</v>
      </c>
      <c r="H234" s="255">
        <f t="shared" si="191"/>
        <v>0</v>
      </c>
      <c r="I234" s="252">
        <f t="shared" si="154"/>
        <v>0</v>
      </c>
      <c r="J234" s="253">
        <f t="shared" si="192"/>
        <v>0</v>
      </c>
      <c r="K234" s="254">
        <f t="shared" si="192"/>
        <v>0</v>
      </c>
      <c r="L234" s="515">
        <f t="shared" si="192"/>
        <v>0</v>
      </c>
      <c r="M234" s="252">
        <f t="shared" si="192"/>
        <v>0</v>
      </c>
      <c r="N234" s="242">
        <f t="shared" si="193"/>
        <v>0</v>
      </c>
      <c r="O234" s="257">
        <f t="shared" si="192"/>
        <v>0</v>
      </c>
      <c r="P234" s="255">
        <f t="shared" si="192"/>
        <v>0</v>
      </c>
      <c r="Q234" s="256">
        <f t="shared" si="192"/>
        <v>0</v>
      </c>
      <c r="R234" s="379"/>
      <c r="S234" s="380"/>
    </row>
    <row r="235" thickBot="1">
      <c r="B235" s="299" t="s">
        <v>533</v>
      </c>
      <c r="C235" s="290" t="s">
        <v>390</v>
      </c>
      <c r="D235" s="385">
        <v>0.015890000000000001</v>
      </c>
      <c r="E235" s="252">
        <f t="shared" si="160"/>
        <v>0.0051406705824574659</v>
      </c>
      <c r="F235" s="253">
        <f t="shared" si="191"/>
        <v>0.00092420885036756774</v>
      </c>
      <c r="G235" s="254">
        <f t="shared" si="191"/>
        <v>0.00028129524783575196</v>
      </c>
      <c r="H235" s="255">
        <f t="shared" si="191"/>
        <v>0.0039351664842541458</v>
      </c>
      <c r="I235" s="252">
        <f t="shared" si="154"/>
        <v>0.00841508448790311</v>
      </c>
      <c r="J235" s="253">
        <f t="shared" si="192"/>
        <v>0.0035712130933978408</v>
      </c>
      <c r="K235" s="254">
        <f t="shared" si="192"/>
        <v>0.0031428742369699826</v>
      </c>
      <c r="L235" s="515">
        <f t="shared" si="192"/>
        <v>0.0017009971575352868</v>
      </c>
      <c r="M235" s="252">
        <f t="shared" si="192"/>
        <v>0.00063508090449733814</v>
      </c>
      <c r="N235" s="242">
        <f t="shared" si="193"/>
        <v>0.00088009467524191457</v>
      </c>
      <c r="O235" s="257">
        <f t="shared" si="192"/>
        <v>0.00088009467524191457</v>
      </c>
      <c r="P235" s="255">
        <f t="shared" si="192"/>
        <v>0</v>
      </c>
      <c r="Q235" s="256">
        <f t="shared" si="192"/>
        <v>0.00081906934990017412</v>
      </c>
      <c r="R235" s="379"/>
      <c r="S235" s="380"/>
    </row>
    <row r="236" thickBot="1" ht="116.25" customHeight="1">
      <c r="B236" s="152" t="s">
        <v>79</v>
      </c>
      <c r="C236" s="153" t="s">
        <v>534</v>
      </c>
      <c r="D236" s="153" t="s">
        <v>249</v>
      </c>
      <c r="E236" s="154" t="s">
        <v>250</v>
      </c>
      <c r="F236" s="155" t="s">
        <v>251</v>
      </c>
      <c r="G236" s="156" t="s">
        <v>252</v>
      </c>
      <c r="H236" s="157" t="s">
        <v>253</v>
      </c>
      <c r="I236" s="158" t="s">
        <v>254</v>
      </c>
      <c r="J236" s="155" t="s">
        <v>255</v>
      </c>
      <c r="K236" s="156" t="s">
        <v>256</v>
      </c>
      <c r="L236" s="157" t="s">
        <v>257</v>
      </c>
      <c r="M236" s="154" t="s">
        <v>258</v>
      </c>
      <c r="N236" s="158" t="s">
        <v>259</v>
      </c>
      <c r="O236" s="160" t="s">
        <v>260</v>
      </c>
      <c r="P236" s="516" t="s">
        <v>261</v>
      </c>
      <c r="Q236" s="162" t="s">
        <v>262</v>
      </c>
      <c r="R236" s="379"/>
      <c r="S236" s="380"/>
    </row>
    <row r="237" ht="38.25" customHeight="1">
      <c r="B237" s="191" t="s">
        <v>208</v>
      </c>
      <c r="C237" s="400" t="s">
        <v>535</v>
      </c>
      <c r="D237" s="174">
        <f>ROUND((E237+I237+M237+N237+Q237),1)</f>
        <v>100</v>
      </c>
      <c r="E237" s="175">
        <f>SUM(F237:H237)</f>
        <v>32.351608448442192</v>
      </c>
      <c r="F237" s="176">
        <f>IFERROR((F25+F26)/($D$25+$D$26)*100, 0)</f>
        <v>5.8162923245284306</v>
      </c>
      <c r="G237" s="177">
        <f>IFERROR((G25+G26)/($D$25+$D$26)*100, 0)</f>
        <v>1.770265876876979</v>
      </c>
      <c r="H237" s="178">
        <f>IFERROR((H25+H26)/($D$25+$D$26)*100, 0)</f>
        <v>24.765050247036786</v>
      </c>
      <c r="I237" s="175">
        <f>SUM(J237:L237)</f>
        <v>52.958366821290809</v>
      </c>
      <c r="J237" s="176">
        <f t="shared" ref="J237:Q237" si="194">IFERROR((J25+J26)/($D$25+$D$26)*100, 0)</f>
        <v>22.474594672107241</v>
      </c>
      <c r="K237" s="177">
        <f t="shared" si="194"/>
        <v>19.778944222592713</v>
      </c>
      <c r="L237" s="510">
        <f t="shared" si="194"/>
        <v>10.704827926590854</v>
      </c>
      <c r="M237" s="175">
        <f t="shared" si="194"/>
        <v>3.9967331938158464</v>
      </c>
      <c r="N237" s="179">
        <f t="shared" si="194"/>
        <v>5.5386700770416271</v>
      </c>
      <c r="O237" s="511">
        <f t="shared" si="194"/>
        <v>5.5386700770416271</v>
      </c>
      <c r="P237" s="178">
        <f t="shared" si="194"/>
        <v>0</v>
      </c>
      <c r="Q237" s="179">
        <f t="shared" si="194"/>
        <v>5.1546214594095288</v>
      </c>
      <c r="R237" s="379"/>
      <c r="S237" s="380"/>
    </row>
    <row r="238" thickBot="1" ht="33.75" customHeight="1">
      <c r="B238" s="326" t="s">
        <v>210</v>
      </c>
      <c r="C238" s="517" t="s">
        <v>536</v>
      </c>
      <c r="D238" s="518">
        <f>ROUND((E238+I238+M238+N238+Q238),1)</f>
        <v>100</v>
      </c>
      <c r="E238" s="519">
        <f>SUM(F238:H238)</f>
        <v>32.351608448442207</v>
      </c>
      <c r="F238" s="520">
        <f>VAS075_F_Verslovienetui231GeriamojoVandens</f>
        <v>5.8162923245284297</v>
      </c>
      <c r="G238" s="521">
        <f>VAS075_F_Verslovienetui232GeriamojoVandens</f>
        <v>1.7702658768769797</v>
      </c>
      <c r="H238" s="522">
        <f>VAS075_F_Verslovienetui233GeriamojoVandens</f>
        <v>24.7650502470368</v>
      </c>
      <c r="I238" s="519">
        <f>SUM(J238:L238)</f>
        <v>52.95836682129071</v>
      </c>
      <c r="J238" s="520">
        <f>VAS075_F_Verslovienetui241NuotekuSurinkimas</f>
        <v>22.474594672107205</v>
      </c>
      <c r="K238" s="521">
        <f>VAS075_F_Verslovienetui242NuotekuValymas</f>
        <v>19.778944222592703</v>
      </c>
      <c r="L238" s="523">
        <f>VAS075_F_Verslovienetui243NuotekuDumblo</f>
        <v>10.7048279265908</v>
      </c>
      <c r="M238" s="519">
        <f>VAS075_F_Verslovienetui25PavirsiniuNuoteku</f>
        <v>3.9967331938158401</v>
      </c>
      <c r="N238" s="524">
        <f>VAS075_F_Verslovienetui26KitosReguliuojamosios</f>
        <v>5.5386700770416297</v>
      </c>
      <c r="O238" s="525">
        <f>VAS075_F_Verslovienetui2Apskaitosveikla1</f>
        <v>5.5386700770416297</v>
      </c>
      <c r="P238" s="522">
        <f>VAS075_F_Verslovienetui2Kitareguliuoja1</f>
        <v>0</v>
      </c>
      <c r="Q238" s="524">
        <f>VAS075_F_Verslovienetui27KitosVeiklos</f>
        <v>5.1546214594095296</v>
      </c>
      <c r="R238" s="379"/>
      <c r="S238" s="380"/>
    </row>
    <row r="239">
      <c r="R239" s="379"/>
      <c r="S239" s="380"/>
    </row>
    <row r="240">
      <c r="C240" s="526" t="s">
        <v>537</v>
      </c>
    </row>
    <row r="241">
      <c r="C241" s="527" t="s">
        <v>538</v>
      </c>
    </row>
  </sheetData>
  <sheetProtection sheet="1" objects="1" scenarios="1" password="F757"/>
  <mergeCells count="5">
    <mergeCell ref="B8:Q8"/>
    <mergeCell ref="A1:R1"/>
    <mergeCell ref="A2:R2"/>
    <mergeCell ref="A3:R3"/>
    <mergeCell ref="A5:R5"/>
  </mergeCells>
  <pageSetup orientation="landscape" scale="38" fitToHeight="0"/>
</worksheet>
</file>

<file path=xl/worksheets/sheet5.xml><?xml version="1.0" encoding="utf-8"?>
<worksheet xmlns:r="http://schemas.openxmlformats.org/officeDocument/2006/relationships" xmlns="http://schemas.openxmlformats.org/spreadsheetml/2006/main">
  <sheetPr>
    <pageSetUpPr fitToPage="1"/>
  </sheetPr>
  <sheetViews>
    <sheetView zoomScale="93" zoomScaleNormal="93" workbookViewId="0">
      <selection activeCell="A1" sqref="A1:E1"/>
    </sheetView>
  </sheetViews>
  <sheetFormatPr defaultColWidth="9.14" defaultRowHeight="15"/>
  <cols>
    <col min="1" max="2" width="9.14" style="528"/>
    <col min="3" max="3" width="51.57" style="528" customWidth="1"/>
    <col min="4" max="4" width="22.57" style="529" customWidth="1"/>
    <col min="5" max="5" width="22.71" style="528" customWidth="1"/>
    <col min="6" max="6" width="35.86" style="528" customWidth="1"/>
    <col min="7" max="16384" width="9.14" style="528"/>
  </cols>
  <sheetData>
    <row r="1">
      <c r="A1" s="530" t="s">
        <v>0</v>
      </c>
      <c r="B1" s="531"/>
      <c r="C1" s="531"/>
      <c r="D1" s="531"/>
      <c r="E1" s="532"/>
    </row>
    <row r="2">
      <c r="A2" s="530" t="s">
        <v>1</v>
      </c>
      <c r="B2" s="531"/>
      <c r="C2" s="531"/>
      <c r="D2" s="531"/>
      <c r="E2" s="532"/>
    </row>
    <row r="3">
      <c r="A3" s="533"/>
      <c r="B3" s="534"/>
      <c r="C3" s="534"/>
      <c r="D3" s="534"/>
      <c r="E3" s="535"/>
    </row>
    <row r="4">
      <c r="A4" s="536"/>
      <c r="B4" s="536"/>
      <c r="C4" s="536"/>
      <c r="D4" s="537"/>
      <c r="E4" s="536"/>
    </row>
    <row r="5">
      <c r="A5" s="538" t="s">
        <v>539</v>
      </c>
      <c r="B5" s="539"/>
      <c r="C5" s="539"/>
      <c r="D5" s="539"/>
      <c r="E5" s="540"/>
    </row>
    <row r="6">
      <c r="A6" s="541" t="s">
        <v>540</v>
      </c>
      <c r="B6" s="536"/>
      <c r="C6" s="536"/>
      <c r="D6" s="537"/>
      <c r="E6" s="536"/>
    </row>
    <row r="7">
      <c r="A7" s="536"/>
      <c r="B7" s="536"/>
      <c r="C7" s="536"/>
      <c r="D7" s="537"/>
      <c r="E7" s="536"/>
    </row>
    <row r="8">
      <c r="A8" s="536"/>
      <c r="B8" s="536"/>
      <c r="C8" s="536"/>
      <c r="D8" s="537"/>
      <c r="E8" s="536"/>
    </row>
    <row r="9" thickBot="1" ht="35.25" customHeight="1">
      <c r="B9" s="542" t="s">
        <v>541</v>
      </c>
      <c r="C9" s="542"/>
      <c r="D9" s="542"/>
      <c r="E9" s="542"/>
    </row>
    <row r="10" thickBot="1" ht="24.75" customHeight="1">
      <c r="B10" s="543" t="s">
        <v>4</v>
      </c>
      <c r="C10" s="544" t="s">
        <v>92</v>
      </c>
      <c r="D10" s="545" t="s">
        <v>49</v>
      </c>
      <c r="E10" s="546" t="s">
        <v>93</v>
      </c>
    </row>
    <row r="11" thickTop="1" thickBot="1" ht="41.25" customHeight="1">
      <c r="B11" s="547" t="s">
        <v>542</v>
      </c>
      <c r="C11" s="548" t="s">
        <v>543</v>
      </c>
      <c r="D11" s="549">
        <f>VAS071_F_Ilgalaikisturt1AtaskaitinisLaikotarpis</f>
        <v>21039.41603</v>
      </c>
      <c r="E11" s="550" t="s">
        <v>544</v>
      </c>
    </row>
    <row r="12" thickTop="1" thickBot="1" ht="46.5" customHeight="1">
      <c r="B12" s="547" t="s">
        <v>51</v>
      </c>
      <c r="C12" s="548" t="s">
        <v>545</v>
      </c>
      <c r="D12" s="549">
        <f>SUM(D13:D14)+D18</f>
        <v>3487.9620045601268</v>
      </c>
      <c r="E12" s="550" t="s">
        <v>546</v>
      </c>
    </row>
    <row r="13" thickTop="1" ht="41.25" customHeight="1">
      <c r="B13" s="551" t="s">
        <v>96</v>
      </c>
      <c r="C13" s="552" t="s">
        <v>547</v>
      </c>
      <c r="D13" s="553">
        <f>VAS076_F_Paskirstomasil23IsViso</f>
        <v>758.37527720708704</v>
      </c>
      <c r="E13" s="554" t="s">
        <v>546</v>
      </c>
    </row>
    <row r="14" ht="40.5" customHeight="1">
      <c r="B14" s="555" t="s">
        <v>102</v>
      </c>
      <c r="C14" s="556" t="s">
        <v>548</v>
      </c>
      <c r="D14" s="557">
        <f>VAS076_F_Paskirstomasil24IsViso</f>
        <v>2000.208616920936</v>
      </c>
      <c r="E14" s="558" t="s">
        <v>546</v>
      </c>
    </row>
    <row r="15" ht="40.5" customHeight="1">
      <c r="B15" s="555" t="s">
        <v>104</v>
      </c>
      <c r="C15" s="556" t="s">
        <v>549</v>
      </c>
      <c r="D15" s="557">
        <f>VAS076_F_Paskirstomasil241NuotekuSurinkimas</f>
        <v>699.4832636653166</v>
      </c>
      <c r="E15" s="558" t="s">
        <v>546</v>
      </c>
    </row>
    <row r="16" ht="36.75" customHeight="1">
      <c r="B16" s="555" t="s">
        <v>110</v>
      </c>
      <c r="C16" s="556" t="s">
        <v>550</v>
      </c>
      <c r="D16" s="557">
        <f>VAS076_F_Paskirstomasil242NuotekuValymas</f>
        <v>662.14058143110708</v>
      </c>
      <c r="E16" s="558" t="s">
        <v>546</v>
      </c>
    </row>
    <row r="17" ht="34.5" customHeight="1">
      <c r="B17" s="555" t="s">
        <v>117</v>
      </c>
      <c r="C17" s="556" t="s">
        <v>551</v>
      </c>
      <c r="D17" s="557">
        <f>VAS076_F_Paskirstomasil243NuotekuDumblo</f>
        <v>638.58477182451236</v>
      </c>
      <c r="E17" s="558" t="s">
        <v>546</v>
      </c>
    </row>
    <row r="18" thickBot="1" ht="31.5" customHeight="1">
      <c r="B18" s="559" t="s">
        <v>124</v>
      </c>
      <c r="C18" s="556" t="s">
        <v>552</v>
      </c>
      <c r="D18" s="557">
        <f>VAS076_F_Paskirstomasil25PavirsiniuNuoteku</f>
        <v>729.37811043210354</v>
      </c>
      <c r="E18" s="558" t="s">
        <v>546</v>
      </c>
    </row>
    <row r="19">
      <c r="B19" s="560" t="s">
        <v>53</v>
      </c>
      <c r="C19" s="561" t="s">
        <v>553</v>
      </c>
      <c r="D19" s="562">
        <f>SUM(D20:D29)</f>
        <v>17479.478348325156</v>
      </c>
      <c r="E19" s="563"/>
    </row>
    <row r="20">
      <c r="B20" s="555" t="s">
        <v>55</v>
      </c>
      <c r="C20" s="564" t="s">
        <v>554</v>
      </c>
      <c r="D20" s="565">
        <v>15048.666310000001</v>
      </c>
      <c r="E20" s="558"/>
    </row>
    <row r="21">
      <c r="B21" s="555" t="s">
        <v>138</v>
      </c>
      <c r="C21" s="564" t="s">
        <v>555</v>
      </c>
      <c r="D21" s="565">
        <v>0</v>
      </c>
      <c r="E21" s="558"/>
    </row>
    <row r="22">
      <c r="B22" s="555" t="s">
        <v>298</v>
      </c>
      <c r="C22" s="564" t="s">
        <v>556</v>
      </c>
      <c r="D22" s="565">
        <v>0</v>
      </c>
      <c r="E22" s="558"/>
    </row>
    <row r="23">
      <c r="B23" s="555" t="s">
        <v>303</v>
      </c>
      <c r="C23" s="564" t="s">
        <v>557</v>
      </c>
      <c r="D23" s="565">
        <v>0</v>
      </c>
      <c r="E23" s="558"/>
    </row>
    <row r="24">
      <c r="B24" s="555" t="s">
        <v>308</v>
      </c>
      <c r="C24" s="564" t="s">
        <v>558</v>
      </c>
      <c r="D24" s="565">
        <v>0</v>
      </c>
      <c r="E24" s="558"/>
    </row>
    <row r="25">
      <c r="B25" s="555" t="s">
        <v>314</v>
      </c>
      <c r="C25" s="564" t="s">
        <v>559</v>
      </c>
      <c r="D25" s="565">
        <v>0</v>
      </c>
      <c r="E25" s="558"/>
    </row>
    <row r="26">
      <c r="B26" s="555" t="s">
        <v>318</v>
      </c>
      <c r="C26" s="564" t="s">
        <v>560</v>
      </c>
      <c r="D26" s="565">
        <v>108.08804201216</v>
      </c>
      <c r="E26" s="558"/>
    </row>
    <row r="27">
      <c r="B27" s="555" t="s">
        <v>327</v>
      </c>
      <c r="C27" s="564" t="s">
        <v>561</v>
      </c>
      <c r="D27" s="565">
        <v>602.95032000000003</v>
      </c>
      <c r="E27" s="558"/>
    </row>
    <row r="28">
      <c r="B28" s="559" t="s">
        <v>329</v>
      </c>
      <c r="C28" s="566" t="s">
        <v>562</v>
      </c>
      <c r="D28" s="567">
        <v>455.01528000000002</v>
      </c>
      <c r="E28" s="568"/>
    </row>
    <row r="29" thickBot="1">
      <c r="B29" s="569" t="s">
        <v>339</v>
      </c>
      <c r="C29" s="570" t="s">
        <v>563</v>
      </c>
      <c r="D29" s="571">
        <f>D11-D12-D30-D20-D21-D22-D23-D24-D25-D26-D27-D28</f>
        <v>1264.7583963129955</v>
      </c>
      <c r="E29" s="572"/>
    </row>
    <row r="30">
      <c r="B30" s="573" t="s">
        <v>59</v>
      </c>
      <c r="C30" s="574" t="s">
        <v>564</v>
      </c>
      <c r="D30" s="575">
        <f>SUM(D31:D33)</f>
        <v>71.975677114719858</v>
      </c>
      <c r="E30" s="558" t="s">
        <v>546</v>
      </c>
    </row>
    <row r="31">
      <c r="B31" s="555" t="s">
        <v>147</v>
      </c>
      <c r="C31" s="576" t="s">
        <v>565</v>
      </c>
      <c r="D31" s="577">
        <f>VAS076_F_Paskirstomasil2Apskaitosveikla1</f>
        <v>27.638453865882344</v>
      </c>
      <c r="E31" s="578" t="s">
        <v>546</v>
      </c>
    </row>
    <row r="32">
      <c r="B32" s="555" t="s">
        <v>149</v>
      </c>
      <c r="C32" s="556" t="s">
        <v>566</v>
      </c>
      <c r="D32" s="557">
        <f>VAS076_F_Paskirstomasil2Kitareguliuoja1</f>
        <v>0</v>
      </c>
      <c r="E32" s="558" t="s">
        <v>546</v>
      </c>
    </row>
    <row r="33" thickBot="1">
      <c r="B33" s="559" t="s">
        <v>157</v>
      </c>
      <c r="C33" s="579" t="s">
        <v>567</v>
      </c>
      <c r="D33" s="580">
        <f>VAS076_F_Paskirstomasil27KitosVeiklos</f>
        <v>44.337223248837518</v>
      </c>
      <c r="E33" s="568" t="s">
        <v>546</v>
      </c>
    </row>
    <row r="34" thickTop="1" thickBot="1">
      <c r="B34" s="547" t="s">
        <v>568</v>
      </c>
      <c r="C34" s="548" t="s">
        <v>569</v>
      </c>
      <c r="D34" s="581">
        <v>32274.125459999999</v>
      </c>
      <c r="E34" s="550"/>
    </row>
    <row r="35" thickTop="1" thickBot="1">
      <c r="B35" s="547" t="s">
        <v>63</v>
      </c>
      <c r="C35" s="548" t="s">
        <v>570</v>
      </c>
      <c r="D35" s="549">
        <f>SUM(D36:D37)+D41</f>
        <v>5568.0102580462226</v>
      </c>
      <c r="E35" s="550" t="s">
        <v>571</v>
      </c>
    </row>
    <row r="36" thickTop="1">
      <c r="B36" s="551" t="s">
        <v>65</v>
      </c>
      <c r="C36" s="552" t="s">
        <v>572</v>
      </c>
      <c r="D36" s="553">
        <f>VAS075_F_Paskirstomasil13IsViso</f>
        <v>1463.7447778647993</v>
      </c>
      <c r="E36" s="554" t="s">
        <v>571</v>
      </c>
    </row>
    <row r="37">
      <c r="B37" s="555" t="s">
        <v>69</v>
      </c>
      <c r="C37" s="556" t="s">
        <v>573</v>
      </c>
      <c r="D37" s="557">
        <f>VAS075_F_Paskirstomasil14IsViso</f>
        <v>3323.7209953290776</v>
      </c>
      <c r="E37" s="558" t="s">
        <v>571</v>
      </c>
    </row>
    <row r="38">
      <c r="B38" s="555" t="s">
        <v>574</v>
      </c>
      <c r="C38" s="556" t="s">
        <v>575</v>
      </c>
      <c r="D38" s="557">
        <f>VAS075_F_Paskirstomasil141NuotekuSurinkimas</f>
        <v>1234.8121921834218</v>
      </c>
      <c r="E38" s="558" t="s">
        <v>571</v>
      </c>
    </row>
    <row r="39">
      <c r="B39" s="555" t="s">
        <v>576</v>
      </c>
      <c r="C39" s="556" t="s">
        <v>577</v>
      </c>
      <c r="D39" s="557">
        <f>VAS075_F_Paskirstomasil142NuotekuValymas</f>
        <v>1109.0892269033118</v>
      </c>
      <c r="E39" s="558" t="s">
        <v>571</v>
      </c>
    </row>
    <row r="40">
      <c r="B40" s="555" t="s">
        <v>578</v>
      </c>
      <c r="C40" s="556" t="s">
        <v>579</v>
      </c>
      <c r="D40" s="557">
        <f>VAS075_F_Paskirstomasil143NuotekuDumblo</f>
        <v>979.8195762423444</v>
      </c>
      <c r="E40" s="558" t="s">
        <v>571</v>
      </c>
    </row>
    <row r="41" thickBot="1">
      <c r="B41" s="559" t="s">
        <v>71</v>
      </c>
      <c r="C41" s="556" t="s">
        <v>580</v>
      </c>
      <c r="D41" s="557">
        <f>VAS075_F_Paskirstomasil15PavirsiniuNuoteku</f>
        <v>780.54448485234559</v>
      </c>
      <c r="E41" s="558" t="s">
        <v>571</v>
      </c>
    </row>
    <row r="42">
      <c r="B42" s="560" t="s">
        <v>77</v>
      </c>
      <c r="C42" s="561" t="s">
        <v>581</v>
      </c>
      <c r="D42" s="562">
        <f>SUM(D43:D52)</f>
        <v>26592.906929999997</v>
      </c>
      <c r="E42" s="563"/>
    </row>
    <row r="43">
      <c r="B43" s="555" t="s">
        <v>491</v>
      </c>
      <c r="C43" s="564" t="s">
        <v>554</v>
      </c>
      <c r="D43" s="565">
        <v>24022.990129999998</v>
      </c>
      <c r="E43" s="558"/>
    </row>
    <row r="44">
      <c r="B44" s="555" t="s">
        <v>167</v>
      </c>
      <c r="C44" s="564" t="s">
        <v>555</v>
      </c>
      <c r="D44" s="565">
        <v>0</v>
      </c>
      <c r="E44" s="558"/>
    </row>
    <row r="45">
      <c r="B45" s="555" t="s">
        <v>169</v>
      </c>
      <c r="C45" s="564" t="s">
        <v>556</v>
      </c>
      <c r="D45" s="565">
        <v>0</v>
      </c>
      <c r="E45" s="558"/>
    </row>
    <row r="46">
      <c r="B46" s="555" t="s">
        <v>171</v>
      </c>
      <c r="C46" s="564" t="s">
        <v>557</v>
      </c>
      <c r="D46" s="565">
        <v>0</v>
      </c>
      <c r="E46" s="558"/>
    </row>
    <row r="47">
      <c r="B47" s="555" t="s">
        <v>173</v>
      </c>
      <c r="C47" s="564" t="s">
        <v>558</v>
      </c>
      <c r="D47" s="565">
        <v>0</v>
      </c>
      <c r="E47" s="558"/>
    </row>
    <row r="48">
      <c r="B48" s="555" t="s">
        <v>175</v>
      </c>
      <c r="C48" s="564" t="s">
        <v>559</v>
      </c>
      <c r="D48" s="565">
        <v>0</v>
      </c>
      <c r="E48" s="558"/>
    </row>
    <row r="49">
      <c r="B49" s="555" t="s">
        <v>177</v>
      </c>
      <c r="C49" s="564" t="s">
        <v>560</v>
      </c>
      <c r="D49" s="565">
        <v>166.67429000000001</v>
      </c>
      <c r="E49" s="558"/>
    </row>
    <row r="50">
      <c r="B50" s="555" t="s">
        <v>179</v>
      </c>
      <c r="C50" s="564" t="s">
        <v>561</v>
      </c>
      <c r="D50" s="565">
        <v>1834.1867099999999</v>
      </c>
      <c r="E50" s="558"/>
    </row>
    <row r="51">
      <c r="B51" s="559" t="s">
        <v>181</v>
      </c>
      <c r="C51" s="566" t="s">
        <v>562</v>
      </c>
      <c r="D51" s="567">
        <v>576.77477999999996</v>
      </c>
      <c r="E51" s="568"/>
    </row>
    <row r="52" thickBot="1">
      <c r="B52" s="569" t="s">
        <v>183</v>
      </c>
      <c r="C52" s="570" t="s">
        <v>582</v>
      </c>
      <c r="D52" s="582">
        <f>D34-D35-D53-D43-D44-D45-D46-D47-D48-D49-D50-D51</f>
        <v>-7.7189799999971456</v>
      </c>
      <c r="E52" s="572"/>
    </row>
    <row r="53">
      <c r="B53" s="573" t="s">
        <v>79</v>
      </c>
      <c r="C53" s="574" t="s">
        <v>583</v>
      </c>
      <c r="D53" s="575">
        <f>D54+D55+D56</f>
        <v>113.20827195377748</v>
      </c>
      <c r="E53" s="558" t="s">
        <v>571</v>
      </c>
    </row>
    <row r="54">
      <c r="B54" s="555" t="s">
        <v>208</v>
      </c>
      <c r="C54" s="564" t="s">
        <v>584</v>
      </c>
      <c r="D54" s="557">
        <f>VAS075_F_Paskirstomasil1Apskaitosveikla1</f>
        <v>67.411215537958341</v>
      </c>
      <c r="E54" s="558" t="s">
        <v>571</v>
      </c>
    </row>
    <row r="55">
      <c r="B55" s="555" t="s">
        <v>210</v>
      </c>
      <c r="C55" s="556" t="s">
        <v>585</v>
      </c>
      <c r="D55" s="557">
        <f>VAS075_F_Paskirstomasil1Kitareguliuoja1</f>
        <v>0</v>
      </c>
      <c r="E55" s="558" t="s">
        <v>571</v>
      </c>
    </row>
    <row r="56" thickBot="1">
      <c r="B56" s="583" t="s">
        <v>218</v>
      </c>
      <c r="C56" s="584" t="s">
        <v>586</v>
      </c>
      <c r="D56" s="585">
        <f>VAS075_F_Paskirstomasil17KitosVeiklos</f>
        <v>45.797056415819149</v>
      </c>
      <c r="E56" s="572" t="s">
        <v>571</v>
      </c>
    </row>
  </sheetData>
  <sheetProtection sheet="1" objects="1" scenarios="1" password="F757"/>
  <mergeCells count="7">
    <mergeCell ref="B9:E9"/>
    <mergeCell ref="A6:E6"/>
    <mergeCell ref="A7:E7"/>
    <mergeCell ref="A1:E1"/>
    <mergeCell ref="A2:E2"/>
    <mergeCell ref="A3:E3"/>
    <mergeCell ref="A5:E5"/>
  </mergeCells>
  <pageSetup orientation="portrait" scale="51"/>
</worksheet>
</file>

<file path=xl/worksheets/sheet6.xml><?xml version="1.0" encoding="utf-8"?>
<worksheet xmlns:r="http://schemas.openxmlformats.org/officeDocument/2006/relationships" xmlns="http://schemas.openxmlformats.org/spreadsheetml/2006/main">
  <sheetPr>
    <pageSetUpPr fitToPage="1"/>
  </sheetPr>
  <sheetViews>
    <sheetView zoomScale="85" zoomScaleNormal="85" workbookViewId="0">
      <selection activeCell="A1" sqref="A1:Q1"/>
    </sheetView>
  </sheetViews>
  <sheetFormatPr defaultColWidth="9.14" defaultRowHeight="15"/>
  <cols>
    <col min="1" max="2" width="9.14" style="38"/>
    <col min="3" max="3" width="61.43" style="38" customWidth="1"/>
    <col min="4" max="4" width="11" style="38" customWidth="1"/>
    <col min="5" max="5" width="11.43" style="38" customWidth="1"/>
    <col min="6" max="7" width="14.14" style="38" customWidth="1"/>
    <col min="8" max="8" width="15.14" style="38" customWidth="1"/>
    <col min="9" max="9" width="11" style="38" customWidth="1"/>
    <col min="10" max="10" width="11.57" style="38" customWidth="1"/>
    <col min="11" max="11" width="13.43" style="38" customWidth="1"/>
    <col min="12" max="12" width="12.14" style="38" customWidth="1"/>
    <col min="13" max="13" width="21" style="38" customWidth="1"/>
    <col min="14" max="16" width="16.29" style="38" customWidth="1"/>
    <col min="17" max="17" width="23.29" style="38" customWidth="1"/>
    <col min="18" max="18" width="15.57" style="38" customWidth="1"/>
    <col min="19" max="16384" width="9.14" style="38"/>
  </cols>
  <sheetData>
    <row r="1">
      <c r="A1" s="586" t="s">
        <v>0</v>
      </c>
      <c r="B1" s="587"/>
      <c r="C1" s="587"/>
      <c r="D1" s="587"/>
      <c r="E1" s="587"/>
      <c r="F1" s="587"/>
      <c r="G1" s="587"/>
      <c r="H1" s="587"/>
      <c r="I1" s="587"/>
      <c r="J1" s="587"/>
      <c r="K1" s="587"/>
      <c r="L1" s="587"/>
      <c r="M1" s="587"/>
      <c r="N1" s="587"/>
      <c r="O1" s="587"/>
      <c r="P1" s="587"/>
      <c r="Q1" s="588"/>
    </row>
    <row r="2">
      <c r="A2" s="586" t="s">
        <v>1</v>
      </c>
      <c r="B2" s="587"/>
      <c r="C2" s="587"/>
      <c r="D2" s="587"/>
      <c r="E2" s="587"/>
      <c r="F2" s="587"/>
      <c r="G2" s="587"/>
      <c r="H2" s="587"/>
      <c r="I2" s="587"/>
      <c r="J2" s="587"/>
      <c r="K2" s="587"/>
      <c r="L2" s="587"/>
      <c r="M2" s="587"/>
      <c r="N2" s="587"/>
      <c r="O2" s="587"/>
      <c r="P2" s="587"/>
      <c r="Q2" s="588"/>
    </row>
    <row r="3">
      <c r="A3" s="589"/>
      <c r="B3" s="590"/>
      <c r="C3" s="590"/>
      <c r="D3" s="590"/>
      <c r="E3" s="590"/>
      <c r="F3" s="590"/>
      <c r="G3" s="590"/>
      <c r="H3" s="590"/>
      <c r="I3" s="590"/>
      <c r="J3" s="590"/>
      <c r="K3" s="590"/>
      <c r="L3" s="590"/>
      <c r="M3" s="590"/>
      <c r="N3" s="590"/>
      <c r="O3" s="590"/>
      <c r="P3" s="590"/>
      <c r="Q3" s="591"/>
    </row>
    <row r="4">
      <c r="A4" s="592"/>
      <c r="B4" s="592"/>
      <c r="C4" s="592"/>
      <c r="D4" s="592"/>
      <c r="E4" s="592"/>
      <c r="F4" s="592"/>
      <c r="G4" s="592"/>
      <c r="H4" s="592"/>
      <c r="I4" s="592"/>
      <c r="J4" s="592"/>
      <c r="K4" s="592"/>
      <c r="L4" s="592"/>
      <c r="M4" s="592"/>
      <c r="N4" s="592"/>
      <c r="O4" s="592"/>
      <c r="P4" s="592"/>
      <c r="Q4" s="592"/>
    </row>
    <row r="5">
      <c r="A5" s="593" t="s">
        <v>587</v>
      </c>
      <c r="B5" s="594"/>
      <c r="C5" s="594"/>
      <c r="D5" s="594"/>
      <c r="E5" s="594"/>
      <c r="F5" s="594"/>
      <c r="G5" s="594"/>
      <c r="H5" s="594"/>
      <c r="I5" s="594"/>
      <c r="J5" s="594"/>
      <c r="K5" s="594"/>
      <c r="L5" s="594"/>
      <c r="M5" s="594"/>
      <c r="N5" s="594"/>
      <c r="O5" s="594"/>
      <c r="P5" s="594"/>
      <c r="Q5" s="595"/>
    </row>
    <row r="6">
      <c r="A6" s="592"/>
      <c r="B6" s="592"/>
      <c r="C6" s="592"/>
      <c r="D6" s="592"/>
      <c r="E6" s="592"/>
      <c r="F6" s="592"/>
      <c r="G6" s="592"/>
      <c r="H6" s="592"/>
      <c r="I6" s="592"/>
      <c r="J6" s="592"/>
      <c r="K6" s="592"/>
      <c r="L6" s="592"/>
      <c r="M6" s="592"/>
      <c r="N6" s="592"/>
      <c r="O6" s="592"/>
      <c r="P6" s="592"/>
      <c r="Q6" s="592"/>
    </row>
    <row r="8" thickBot="1">
      <c r="B8" s="16" t="s">
        <v>588</v>
      </c>
      <c r="C8" s="16"/>
      <c r="D8" s="16"/>
      <c r="E8" s="16"/>
      <c r="F8" s="16"/>
      <c r="G8" s="16"/>
      <c r="H8" s="16"/>
      <c r="I8" s="16"/>
      <c r="J8" s="16"/>
      <c r="K8" s="16"/>
      <c r="L8" s="16"/>
      <c r="M8" s="16"/>
      <c r="N8" s="16"/>
      <c r="O8" s="16"/>
      <c r="P8" s="16"/>
      <c r="Q8" s="16"/>
    </row>
    <row r="9" thickBot="1" ht="71.25" customHeight="1">
      <c r="B9" s="596" t="s">
        <v>4</v>
      </c>
      <c r="C9" s="597" t="s">
        <v>52</v>
      </c>
      <c r="D9" s="153" t="s">
        <v>249</v>
      </c>
      <c r="E9" s="154" t="s">
        <v>250</v>
      </c>
      <c r="F9" s="155" t="s">
        <v>251</v>
      </c>
      <c r="G9" s="156" t="s">
        <v>252</v>
      </c>
      <c r="H9" s="157" t="s">
        <v>253</v>
      </c>
      <c r="I9" s="158" t="s">
        <v>254</v>
      </c>
      <c r="J9" s="155" t="s">
        <v>255</v>
      </c>
      <c r="K9" s="156" t="s">
        <v>256</v>
      </c>
      <c r="L9" s="598" t="s">
        <v>257</v>
      </c>
      <c r="M9" s="154" t="s">
        <v>258</v>
      </c>
      <c r="N9" s="158" t="s">
        <v>259</v>
      </c>
      <c r="O9" s="160" t="s">
        <v>260</v>
      </c>
      <c r="P9" s="161" t="s">
        <v>261</v>
      </c>
      <c r="Q9" s="162" t="s">
        <v>262</v>
      </c>
    </row>
    <row r="10" thickTop="1" thickBot="1">
      <c r="B10" s="599" t="s">
        <v>51</v>
      </c>
      <c r="C10" s="599" t="s">
        <v>589</v>
      </c>
      <c r="D10" s="164">
        <f t="shared" ref="D10:Q10" si="195">D11+D15+D20+D23+D26+D29</f>
        <v>5681.218530000001</v>
      </c>
      <c r="E10" s="600">
        <f t="shared" si="195"/>
        <v>1463.7447778647993</v>
      </c>
      <c r="F10" s="601">
        <f t="shared" si="195"/>
        <v>427.08533228687702</v>
      </c>
      <c r="G10" s="602">
        <f t="shared" si="195"/>
        <v>78.850359243474045</v>
      </c>
      <c r="H10" s="603">
        <f t="shared" si="195"/>
        <v>957.80908633444824</v>
      </c>
      <c r="I10" s="600">
        <f t="shared" si="195"/>
        <v>3323.7209953290776</v>
      </c>
      <c r="J10" s="601">
        <f t="shared" si="195"/>
        <v>1234.8121921834218</v>
      </c>
      <c r="K10" s="602">
        <f t="shared" si="195"/>
        <v>1109.0892269033118</v>
      </c>
      <c r="L10" s="603">
        <f t="shared" si="195"/>
        <v>979.8195762423444</v>
      </c>
      <c r="M10" s="600">
        <f t="shared" si="195"/>
        <v>780.54448485234559</v>
      </c>
      <c r="N10" s="604">
        <f t="shared" si="195"/>
        <v>67.411215537958341</v>
      </c>
      <c r="O10" s="602">
        <f t="shared" si="195"/>
        <v>67.411215537958341</v>
      </c>
      <c r="P10" s="605">
        <f t="shared" si="195"/>
        <v>0</v>
      </c>
      <c r="Q10" s="600">
        <f t="shared" si="195"/>
        <v>45.797056415819149</v>
      </c>
    </row>
    <row r="11" thickTop="1">
      <c r="B11" s="606" t="s">
        <v>96</v>
      </c>
      <c r="C11" s="607" t="s">
        <v>8</v>
      </c>
      <c r="D11" s="174">
        <f t="shared" ref="D11:D55" si="196">E11+I11+M11+N11+Q11</f>
        <v>8.6858000000000004</v>
      </c>
      <c r="E11" s="175">
        <f t="shared" ref="E11:E32" si="197">SUM(F11:H11)</f>
        <v>2.1998000000000002</v>
      </c>
      <c r="F11" s="176">
        <f>SUM(F12:F14)</f>
        <v>2.1998000000000002</v>
      </c>
      <c r="G11" s="177">
        <f>SUM(G12:G14)</f>
        <v>0</v>
      </c>
      <c r="H11" s="510">
        <f>SUM(H12:H14)</f>
        <v>0</v>
      </c>
      <c r="I11" s="175">
        <f t="shared" ref="I11:I32" si="198">SUM(J11:L11)</f>
        <v>6.4859999999999998</v>
      </c>
      <c r="J11" s="176">
        <f t="shared" ref="J11:Q11" si="199">SUM(J12:J14)</f>
        <v>0</v>
      </c>
      <c r="K11" s="177">
        <f t="shared" si="199"/>
        <v>6.4859999999999998</v>
      </c>
      <c r="L11" s="510">
        <f t="shared" si="199"/>
        <v>0</v>
      </c>
      <c r="M11" s="175">
        <f t="shared" si="199"/>
        <v>0</v>
      </c>
      <c r="N11" s="179">
        <f t="shared" ref="N11:N32" si="200">SUM(O11:P11)</f>
        <v>0</v>
      </c>
      <c r="O11" s="177">
        <f t="shared" si="199"/>
        <v>0</v>
      </c>
      <c r="P11" s="178">
        <f t="shared" si="199"/>
        <v>0</v>
      </c>
      <c r="Q11" s="175">
        <f t="shared" si="199"/>
        <v>0</v>
      </c>
    </row>
    <row r="12">
      <c r="B12" s="608" t="s">
        <v>98</v>
      </c>
      <c r="C12" s="609" t="s">
        <v>10</v>
      </c>
      <c r="D12" s="174">
        <f t="shared" si="196"/>
        <v>8.6858000000000004</v>
      </c>
      <c r="E12" s="175">
        <f t="shared" si="197"/>
        <v>2.1998000000000002</v>
      </c>
      <c r="F12" s="402">
        <f t="shared" ref="F12:H14" si="201">SUM(F35,F58,F98)</f>
        <v>2.1998000000000002</v>
      </c>
      <c r="G12" s="403">
        <f t="shared" si="201"/>
        <v>0</v>
      </c>
      <c r="H12" s="403">
        <f t="shared" si="201"/>
        <v>0</v>
      </c>
      <c r="I12" s="175">
        <f t="shared" si="198"/>
        <v>6.4859999999999998</v>
      </c>
      <c r="J12" s="245">
        <f t="shared" ref="J12:Q14" si="202">SUM(J35,J58,J98)</f>
        <v>0</v>
      </c>
      <c r="K12" s="246">
        <f t="shared" si="202"/>
        <v>6.4859999999999998</v>
      </c>
      <c r="L12" s="504">
        <f t="shared" si="202"/>
        <v>0</v>
      </c>
      <c r="M12" s="242">
        <f t="shared" si="202"/>
        <v>0</v>
      </c>
      <c r="N12" s="179">
        <f t="shared" si="200"/>
        <v>0</v>
      </c>
      <c r="O12" s="246">
        <f t="shared" ref="O12:P14" si="203">SUM(O35,O58,O98)</f>
        <v>0</v>
      </c>
      <c r="P12" s="246">
        <f t="shared" si="203"/>
        <v>0</v>
      </c>
      <c r="Q12" s="242">
        <f t="shared" si="202"/>
        <v>0</v>
      </c>
    </row>
    <row r="13">
      <c r="B13" s="608" t="s">
        <v>100</v>
      </c>
      <c r="C13" s="609" t="s">
        <v>11</v>
      </c>
      <c r="D13" s="174">
        <f t="shared" si="196"/>
        <v>0</v>
      </c>
      <c r="E13" s="175">
        <f t="shared" si="197"/>
        <v>0</v>
      </c>
      <c r="F13" s="402">
        <f t="shared" si="201"/>
        <v>0</v>
      </c>
      <c r="G13" s="403">
        <f t="shared" si="201"/>
        <v>0</v>
      </c>
      <c r="H13" s="403">
        <f t="shared" si="201"/>
        <v>0</v>
      </c>
      <c r="I13" s="175">
        <f t="shared" si="198"/>
        <v>0</v>
      </c>
      <c r="J13" s="245">
        <f t="shared" si="202"/>
        <v>0</v>
      </c>
      <c r="K13" s="246">
        <f t="shared" si="202"/>
        <v>0</v>
      </c>
      <c r="L13" s="504">
        <f t="shared" si="202"/>
        <v>0</v>
      </c>
      <c r="M13" s="242">
        <f t="shared" si="202"/>
        <v>0</v>
      </c>
      <c r="N13" s="179">
        <f t="shared" si="200"/>
        <v>0</v>
      </c>
      <c r="O13" s="246">
        <f t="shared" si="203"/>
        <v>0</v>
      </c>
      <c r="P13" s="246">
        <f t="shared" si="203"/>
        <v>0</v>
      </c>
      <c r="Q13" s="350">
        <f t="shared" si="202"/>
        <v>0</v>
      </c>
    </row>
    <row r="14">
      <c r="B14" s="608" t="s">
        <v>590</v>
      </c>
      <c r="C14" s="609" t="s">
        <v>13</v>
      </c>
      <c r="D14" s="174">
        <f t="shared" si="196"/>
        <v>0</v>
      </c>
      <c r="E14" s="175">
        <f t="shared" si="197"/>
        <v>0</v>
      </c>
      <c r="F14" s="402">
        <f t="shared" si="201"/>
        <v>0</v>
      </c>
      <c r="G14" s="403">
        <f t="shared" si="201"/>
        <v>0</v>
      </c>
      <c r="H14" s="403">
        <f t="shared" si="201"/>
        <v>0</v>
      </c>
      <c r="I14" s="175">
        <f t="shared" si="198"/>
        <v>0</v>
      </c>
      <c r="J14" s="245">
        <f t="shared" si="202"/>
        <v>0</v>
      </c>
      <c r="K14" s="246">
        <f t="shared" si="202"/>
        <v>0</v>
      </c>
      <c r="L14" s="504">
        <f t="shared" si="202"/>
        <v>0</v>
      </c>
      <c r="M14" s="242">
        <f t="shared" si="202"/>
        <v>0</v>
      </c>
      <c r="N14" s="179">
        <f t="shared" si="200"/>
        <v>0</v>
      </c>
      <c r="O14" s="246">
        <f t="shared" si="203"/>
        <v>0</v>
      </c>
      <c r="P14" s="246">
        <f t="shared" si="203"/>
        <v>0</v>
      </c>
      <c r="Q14" s="350">
        <f t="shared" si="202"/>
        <v>0</v>
      </c>
    </row>
    <row r="15">
      <c r="B15" s="606" t="s">
        <v>102</v>
      </c>
      <c r="C15" s="610" t="s">
        <v>15</v>
      </c>
      <c r="D15" s="174">
        <f t="shared" si="196"/>
        <v>5286.9349500000008</v>
      </c>
      <c r="E15" s="175">
        <f t="shared" si="197"/>
        <v>1369.364409846369</v>
      </c>
      <c r="F15" s="176">
        <f>SUM(F16:F19)</f>
        <v>385.8892474086532</v>
      </c>
      <c r="G15" s="177">
        <f>SUM(G16:G19)</f>
        <v>69.683845815193422</v>
      </c>
      <c r="H15" s="510">
        <f>SUM(H16:H19)</f>
        <v>913.79131662252234</v>
      </c>
      <c r="I15" s="175">
        <f t="shared" si="198"/>
        <v>3140.055452212483</v>
      </c>
      <c r="J15" s="373">
        <f t="shared" ref="J15:Q15" si="204">SUM(J16:J19)</f>
        <v>1163.6185559819348</v>
      </c>
      <c r="K15" s="374">
        <f t="shared" si="204"/>
        <v>1040.3330045951755</v>
      </c>
      <c r="L15" s="611">
        <f t="shared" si="204"/>
        <v>936.10389163537252</v>
      </c>
      <c r="M15" s="372">
        <f t="shared" si="204"/>
        <v>775.87916934924192</v>
      </c>
      <c r="N15" s="179">
        <f t="shared" si="200"/>
        <v>0.50676823418286154</v>
      </c>
      <c r="O15" s="374">
        <f t="shared" si="204"/>
        <v>0.50676823418286154</v>
      </c>
      <c r="P15" s="374">
        <f t="shared" si="204"/>
        <v>0</v>
      </c>
      <c r="Q15" s="175">
        <f t="shared" si="204"/>
        <v>1.1291503577233966</v>
      </c>
    </row>
    <row r="16">
      <c r="B16" s="608" t="s">
        <v>104</v>
      </c>
      <c r="C16" s="609" t="s">
        <v>17</v>
      </c>
      <c r="D16" s="174">
        <f t="shared" si="196"/>
        <v>1296.1707700000002</v>
      </c>
      <c r="E16" s="175">
        <f t="shared" si="197"/>
        <v>127.91993830936264</v>
      </c>
      <c r="F16" s="402">
        <f t="shared" ref="F16:H19" si="205">SUM(F39,F62,F102)</f>
        <v>54.411162554903925</v>
      </c>
      <c r="G16" s="403">
        <f t="shared" si="205"/>
        <v>21.789901949737626</v>
      </c>
      <c r="H16" s="403">
        <f t="shared" si="205"/>
        <v>51.718873804721085</v>
      </c>
      <c r="I16" s="175">
        <f t="shared" si="198"/>
        <v>1161.1815719333035</v>
      </c>
      <c r="J16" s="245">
        <f t="shared" ref="J16:Q19" si="206">SUM(J39,J62,J102)</f>
        <v>80.856094078056074</v>
      </c>
      <c r="K16" s="246">
        <f t="shared" si="206"/>
        <v>360.95908950668894</v>
      </c>
      <c r="L16" s="504">
        <f t="shared" si="206"/>
        <v>719.36638834855842</v>
      </c>
      <c r="M16" s="242">
        <f t="shared" si="206"/>
        <v>5.600457829776774</v>
      </c>
      <c r="N16" s="179">
        <f t="shared" si="200"/>
        <v>0.45344202113927523</v>
      </c>
      <c r="O16" s="246">
        <f t="shared" ref="O16:P18" si="207">SUM(O39,O62,O102)</f>
        <v>0.45344202113927523</v>
      </c>
      <c r="P16" s="246">
        <f t="shared" si="207"/>
        <v>0</v>
      </c>
      <c r="Q16" s="350">
        <f t="shared" si="206"/>
        <v>1.0153599064178613</v>
      </c>
    </row>
    <row r="17">
      <c r="B17" s="608" t="s">
        <v>110</v>
      </c>
      <c r="C17" s="609" t="s">
        <v>591</v>
      </c>
      <c r="D17" s="174">
        <f t="shared" si="196"/>
        <v>88.13669999999999</v>
      </c>
      <c r="E17" s="175">
        <f t="shared" si="197"/>
        <v>33</v>
      </c>
      <c r="F17" s="402">
        <f t="shared" si="205"/>
        <v>33</v>
      </c>
      <c r="G17" s="403">
        <f t="shared" si="205"/>
        <v>0</v>
      </c>
      <c r="H17" s="403">
        <f t="shared" si="205"/>
        <v>0</v>
      </c>
      <c r="I17" s="175">
        <f t="shared" si="198"/>
        <v>55.136699999999998</v>
      </c>
      <c r="J17" s="245">
        <f t="shared" si="206"/>
        <v>0</v>
      </c>
      <c r="K17" s="246">
        <f t="shared" si="206"/>
        <v>55.136699999999998</v>
      </c>
      <c r="L17" s="504">
        <f t="shared" si="206"/>
        <v>0</v>
      </c>
      <c r="M17" s="242">
        <f t="shared" si="206"/>
        <v>0</v>
      </c>
      <c r="N17" s="179">
        <f t="shared" si="200"/>
        <v>0</v>
      </c>
      <c r="O17" s="246">
        <f t="shared" si="207"/>
        <v>0</v>
      </c>
      <c r="P17" s="246">
        <f t="shared" si="207"/>
        <v>0</v>
      </c>
      <c r="Q17" s="350">
        <f t="shared" si="206"/>
        <v>0</v>
      </c>
    </row>
    <row r="18">
      <c r="B18" s="608" t="s">
        <v>117</v>
      </c>
      <c r="C18" s="609" t="s">
        <v>23</v>
      </c>
      <c r="D18" s="174">
        <f t="shared" si="196"/>
        <v>2672.5615500000004</v>
      </c>
      <c r="E18" s="175">
        <f t="shared" si="197"/>
        <v>855.99014</v>
      </c>
      <c r="F18" s="402">
        <f t="shared" si="205"/>
        <v>0</v>
      </c>
      <c r="G18" s="403">
        <f t="shared" si="205"/>
        <v>0</v>
      </c>
      <c r="H18" s="403">
        <f t="shared" si="205"/>
        <v>855.99014</v>
      </c>
      <c r="I18" s="175">
        <f t="shared" si="198"/>
        <v>1046.9513300000001</v>
      </c>
      <c r="J18" s="245">
        <f t="shared" si="206"/>
        <v>1046.9513300000001</v>
      </c>
      <c r="K18" s="246">
        <f t="shared" si="206"/>
        <v>0</v>
      </c>
      <c r="L18" s="504">
        <f t="shared" si="206"/>
        <v>0</v>
      </c>
      <c r="M18" s="242">
        <f t="shared" si="206"/>
        <v>769.62008000000003</v>
      </c>
      <c r="N18" s="179">
        <f t="shared" si="200"/>
        <v>0</v>
      </c>
      <c r="O18" s="246">
        <f t="shared" si="207"/>
        <v>0</v>
      </c>
      <c r="P18" s="246">
        <f t="shared" si="207"/>
        <v>0</v>
      </c>
      <c r="Q18" s="350">
        <f t="shared" si="206"/>
        <v>0</v>
      </c>
    </row>
    <row r="19">
      <c r="B19" s="608" t="s">
        <v>592</v>
      </c>
      <c r="C19" s="609" t="s">
        <v>593</v>
      </c>
      <c r="D19" s="174">
        <f t="shared" si="196"/>
        <v>1230.06593</v>
      </c>
      <c r="E19" s="175">
        <f t="shared" si="197"/>
        <v>352.45433153700634</v>
      </c>
      <c r="F19" s="402">
        <f t="shared" si="205"/>
        <v>298.47808485374929</v>
      </c>
      <c r="G19" s="403">
        <f t="shared" si="205"/>
        <v>47.893943865455796</v>
      </c>
      <c r="H19" s="403">
        <f t="shared" si="205"/>
        <v>6.0823028178012626</v>
      </c>
      <c r="I19" s="175">
        <f t="shared" si="198"/>
        <v>876.78585027917939</v>
      </c>
      <c r="J19" s="245">
        <f t="shared" si="206"/>
        <v>35.811131903878739</v>
      </c>
      <c r="K19" s="246">
        <f t="shared" si="206"/>
        <v>624.23721508848655</v>
      </c>
      <c r="L19" s="504">
        <f t="shared" si="206"/>
        <v>216.73750328681407</v>
      </c>
      <c r="M19" s="242">
        <f t="shared" si="206"/>
        <v>0.65863151946512322</v>
      </c>
      <c r="N19" s="179">
        <f t="shared" si="200"/>
        <v>0.053326213043586333</v>
      </c>
      <c r="O19" s="246">
        <f t="shared" si="206"/>
        <v>0.053326213043586333</v>
      </c>
      <c r="P19" s="246">
        <f t="shared" si="206"/>
        <v>0</v>
      </c>
      <c r="Q19" s="350">
        <f t="shared" si="206"/>
        <v>0.11379045130553528</v>
      </c>
    </row>
    <row r="20">
      <c r="B20" s="606" t="s">
        <v>124</v>
      </c>
      <c r="C20" s="612" t="s">
        <v>27</v>
      </c>
      <c r="D20" s="174">
        <f t="shared" si="196"/>
        <v>82.968489999999989</v>
      </c>
      <c r="E20" s="175">
        <f t="shared" si="197"/>
        <v>38.211638707397235</v>
      </c>
      <c r="F20" s="176">
        <f>SUM(F21:F22)</f>
        <v>33.304507628995758</v>
      </c>
      <c r="G20" s="177">
        <f>SUM(G21:G22)</f>
        <v>1.5706193591201238</v>
      </c>
      <c r="H20" s="510">
        <f>SUM(H21:H22)</f>
        <v>3.3365117192813556</v>
      </c>
      <c r="I20" s="175">
        <f t="shared" si="198"/>
        <v>44.36012474145916</v>
      </c>
      <c r="J20" s="373">
        <f t="shared" ref="J20:Q20" si="208">SUM(J21:J22)</f>
        <v>12.589983909821468</v>
      </c>
      <c r="K20" s="374">
        <f t="shared" si="208"/>
        <v>31.237868697351356</v>
      </c>
      <c r="L20" s="611">
        <f t="shared" si="208"/>
        <v>0.53227213428634057</v>
      </c>
      <c r="M20" s="372">
        <f t="shared" si="208"/>
        <v>0.31643619242963467</v>
      </c>
      <c r="N20" s="179">
        <f t="shared" si="200"/>
        <v>0.025620310163576271</v>
      </c>
      <c r="O20" s="374">
        <f t="shared" si="208"/>
        <v>0.025620310163576271</v>
      </c>
      <c r="P20" s="374">
        <f t="shared" si="208"/>
        <v>0</v>
      </c>
      <c r="Q20" s="175">
        <f t="shared" si="208"/>
        <v>0.054670048550386839</v>
      </c>
    </row>
    <row r="21">
      <c r="B21" s="608" t="s">
        <v>126</v>
      </c>
      <c r="C21" s="613" t="s">
        <v>29</v>
      </c>
      <c r="D21" s="174">
        <f t="shared" si="196"/>
        <v>75.940359999999998</v>
      </c>
      <c r="E21" s="175">
        <f t="shared" si="197"/>
        <v>38.211638707397235</v>
      </c>
      <c r="F21" s="402">
        <f t="shared" ref="F21:H21" si="209">SUM(F44,F67,F107)</f>
        <v>33.304507628995758</v>
      </c>
      <c r="G21" s="403">
        <f t="shared" si="209"/>
        <v>1.5706193591201238</v>
      </c>
      <c r="H21" s="403">
        <f t="shared" si="209"/>
        <v>3.3365117192813556</v>
      </c>
      <c r="I21" s="175">
        <f t="shared" si="198"/>
        <v>37.331994741459162</v>
      </c>
      <c r="J21" s="245">
        <f t="shared" ref="J21:Q21" si="210">SUM(J44,J67,J107)</f>
        <v>5.5618539098214681</v>
      </c>
      <c r="K21" s="246">
        <f t="shared" si="210"/>
        <v>31.237868697351356</v>
      </c>
      <c r="L21" s="504">
        <f t="shared" si="210"/>
        <v>0.53227213428634057</v>
      </c>
      <c r="M21" s="242">
        <f t="shared" si="210"/>
        <v>0.31643619242963467</v>
      </c>
      <c r="N21" s="179">
        <f t="shared" si="200"/>
        <v>0.025620310163576271</v>
      </c>
      <c r="O21" s="246">
        <f t="shared" si="210"/>
        <v>0.025620310163576271</v>
      </c>
      <c r="P21" s="246">
        <f t="shared" si="210"/>
        <v>0</v>
      </c>
      <c r="Q21" s="350">
        <f t="shared" si="210"/>
        <v>0.054670048550386839</v>
      </c>
    </row>
    <row r="22">
      <c r="B22" s="608" t="s">
        <v>128</v>
      </c>
      <c r="C22" s="613" t="s">
        <v>31</v>
      </c>
      <c r="D22" s="174">
        <f t="shared" si="196"/>
        <v>7.02813</v>
      </c>
      <c r="E22" s="175">
        <f t="shared" si="197"/>
        <v>0</v>
      </c>
      <c r="F22" s="402">
        <f t="shared" ref="F22:H22" si="211">SUM(F45,F68)</f>
        <v>0</v>
      </c>
      <c r="G22" s="403">
        <f t="shared" si="211"/>
        <v>0</v>
      </c>
      <c r="H22" s="403">
        <f t="shared" si="211"/>
        <v>0</v>
      </c>
      <c r="I22" s="175">
        <f t="shared" si="198"/>
        <v>7.02813</v>
      </c>
      <c r="J22" s="245">
        <f t="shared" ref="J22:Q22" si="212">SUM(J45,J68)</f>
        <v>7.02813</v>
      </c>
      <c r="K22" s="246">
        <f t="shared" si="212"/>
        <v>0</v>
      </c>
      <c r="L22" s="504">
        <f t="shared" si="212"/>
        <v>0</v>
      </c>
      <c r="M22" s="242">
        <f t="shared" si="212"/>
        <v>0</v>
      </c>
      <c r="N22" s="179">
        <f t="shared" si="200"/>
        <v>0</v>
      </c>
      <c r="O22" s="246">
        <f t="shared" si="212"/>
        <v>0</v>
      </c>
      <c r="P22" s="246">
        <f t="shared" si="212"/>
        <v>0</v>
      </c>
      <c r="Q22" s="350">
        <f t="shared" si="212"/>
        <v>0</v>
      </c>
    </row>
    <row r="23">
      <c r="B23" s="606" t="s">
        <v>268</v>
      </c>
      <c r="C23" s="612" t="s">
        <v>33</v>
      </c>
      <c r="D23" s="174">
        <f t="shared" si="196"/>
        <v>88.609949999999998</v>
      </c>
      <c r="E23" s="175">
        <f t="shared" si="197"/>
        <v>5.5238597916211525</v>
      </c>
      <c r="F23" s="176">
        <f>SUM(F24:F25)</f>
        <v>0.47616209632877005</v>
      </c>
      <c r="G23" s="177">
        <f>SUM(G24:G25)</f>
        <v>1.4244527053953331</v>
      </c>
      <c r="H23" s="510">
        <f>SUM(H24:H25)</f>
        <v>3.6232449898970494</v>
      </c>
      <c r="I23" s="175">
        <f t="shared" si="198"/>
        <v>15.27623362793511</v>
      </c>
      <c r="J23" s="373">
        <f t="shared" ref="J23:Q23" si="213">SUM(J24:J25)</f>
        <v>4.6235515354812735</v>
      </c>
      <c r="K23" s="374">
        <f t="shared" si="213"/>
        <v>9.2461959739397557</v>
      </c>
      <c r="L23" s="611">
        <f t="shared" si="213"/>
        <v>1.4064861185140818</v>
      </c>
      <c r="M23" s="372">
        <f t="shared" si="213"/>
        <v>0.33599535150596682</v>
      </c>
      <c r="N23" s="179">
        <f t="shared" si="200"/>
        <v>66.553923161041652</v>
      </c>
      <c r="O23" s="374">
        <f t="shared" si="213"/>
        <v>66.553923161041652</v>
      </c>
      <c r="P23" s="374">
        <f t="shared" si="213"/>
        <v>0</v>
      </c>
      <c r="Q23" s="175">
        <f t="shared" si="213"/>
        <v>0.91993806789611487</v>
      </c>
    </row>
    <row r="24">
      <c r="B24" s="608" t="s">
        <v>594</v>
      </c>
      <c r="C24" s="613" t="s">
        <v>595</v>
      </c>
      <c r="D24" s="174">
        <f t="shared" si="196"/>
        <v>65.840299999999999</v>
      </c>
      <c r="E24" s="172">
        <f t="shared" si="197"/>
        <v>0</v>
      </c>
      <c r="F24" s="614">
        <f t="shared" ref="F24:H25" si="214">SUM(F47,F70,F109)</f>
        <v>0</v>
      </c>
      <c r="G24" s="615">
        <f t="shared" si="214"/>
        <v>0</v>
      </c>
      <c r="H24" s="615">
        <f t="shared" si="214"/>
        <v>0</v>
      </c>
      <c r="I24" s="172">
        <f t="shared" si="198"/>
        <v>0</v>
      </c>
      <c r="J24" s="497">
        <f t="shared" ref="J24:Q25" si="215">SUM(J47,J70,J109)</f>
        <v>0</v>
      </c>
      <c r="K24" s="498">
        <f t="shared" si="215"/>
        <v>0</v>
      </c>
      <c r="L24" s="500">
        <f t="shared" si="215"/>
        <v>0</v>
      </c>
      <c r="M24" s="358">
        <f t="shared" si="215"/>
        <v>0</v>
      </c>
      <c r="N24" s="616">
        <f t="shared" si="200"/>
        <v>65.840299999999999</v>
      </c>
      <c r="O24" s="498">
        <f t="shared" ref="O24:P25" si="216">SUM(O47,O70,O109)</f>
        <v>65.840299999999999</v>
      </c>
      <c r="P24" s="498">
        <f t="shared" si="216"/>
        <v>0</v>
      </c>
      <c r="Q24" s="347">
        <f t="shared" si="215"/>
        <v>0</v>
      </c>
    </row>
    <row r="25">
      <c r="B25" s="608" t="s">
        <v>596</v>
      </c>
      <c r="C25" s="617" t="s">
        <v>597</v>
      </c>
      <c r="D25" s="174">
        <f t="shared" si="196"/>
        <v>22.769649999999995</v>
      </c>
      <c r="E25" s="172">
        <f t="shared" si="197"/>
        <v>5.5238597916211525</v>
      </c>
      <c r="F25" s="614">
        <f t="shared" si="214"/>
        <v>0.47616209632877005</v>
      </c>
      <c r="G25" s="615">
        <f t="shared" si="214"/>
        <v>1.4244527053953331</v>
      </c>
      <c r="H25" s="615">
        <f t="shared" si="214"/>
        <v>3.6232449898970494</v>
      </c>
      <c r="I25" s="172">
        <f t="shared" si="198"/>
        <v>15.27623362793511</v>
      </c>
      <c r="J25" s="497">
        <f t="shared" si="215"/>
        <v>4.6235515354812735</v>
      </c>
      <c r="K25" s="498">
        <f t="shared" si="215"/>
        <v>9.2461959739397557</v>
      </c>
      <c r="L25" s="500">
        <f t="shared" si="215"/>
        <v>1.4064861185140818</v>
      </c>
      <c r="M25" s="358">
        <f t="shared" si="215"/>
        <v>0.33599535150596682</v>
      </c>
      <c r="N25" s="616">
        <f t="shared" si="200"/>
        <v>0.71362316104164814</v>
      </c>
      <c r="O25" s="498">
        <f t="shared" si="216"/>
        <v>0.71362316104164814</v>
      </c>
      <c r="P25" s="498">
        <f t="shared" si="216"/>
        <v>0</v>
      </c>
      <c r="Q25" s="347">
        <f t="shared" si="215"/>
        <v>0.91993806789611487</v>
      </c>
    </row>
    <row r="26">
      <c r="B26" s="606" t="s">
        <v>270</v>
      </c>
      <c r="C26" s="618" t="s">
        <v>39</v>
      </c>
      <c r="D26" s="376">
        <f t="shared" si="196"/>
        <v>214.01933999999994</v>
      </c>
      <c r="E26" s="619">
        <f t="shared" si="197"/>
        <v>48.445069519411859</v>
      </c>
      <c r="F26" s="620">
        <f>SUM(F27:F28)</f>
        <v>5.2156151528993195</v>
      </c>
      <c r="G26" s="621">
        <f>SUM(G27:G28)</f>
        <v>6.1714413637651493</v>
      </c>
      <c r="H26" s="622">
        <f>SUM(H27:H28)</f>
        <v>37.058013002747394</v>
      </c>
      <c r="I26" s="619">
        <f t="shared" si="198"/>
        <v>117.54318474720048</v>
      </c>
      <c r="J26" s="620">
        <f t="shared" ref="J26:Q26" si="217">SUM(J27:J28)</f>
        <v>53.980100756184044</v>
      </c>
      <c r="K26" s="621">
        <f t="shared" si="217"/>
        <v>21.786157636845029</v>
      </c>
      <c r="L26" s="622">
        <f t="shared" si="217"/>
        <v>41.776926354171408</v>
      </c>
      <c r="M26" s="619">
        <f t="shared" si="217"/>
        <v>4.012883959168132</v>
      </c>
      <c r="N26" s="623">
        <f t="shared" si="200"/>
        <v>0.3249038325702564</v>
      </c>
      <c r="O26" s="621">
        <f t="shared" si="217"/>
        <v>0.3249038325702564</v>
      </c>
      <c r="P26" s="621">
        <f t="shared" si="217"/>
        <v>0</v>
      </c>
      <c r="Q26" s="619">
        <f t="shared" si="217"/>
        <v>43.693297941649249</v>
      </c>
    </row>
    <row r="27">
      <c r="B27" s="624" t="s">
        <v>272</v>
      </c>
      <c r="C27" s="625" t="s">
        <v>41</v>
      </c>
      <c r="D27" s="337">
        <f t="shared" si="196"/>
        <v>20.899999999999995</v>
      </c>
      <c r="E27" s="335">
        <f t="shared" si="197"/>
        <v>7.4452822661418034</v>
      </c>
      <c r="F27" s="626">
        <f t="shared" ref="F27:H28" si="218">SUM(F50,F73,F112)</f>
        <v>0.80156200393812949</v>
      </c>
      <c r="G27" s="627">
        <f t="shared" si="218"/>
        <v>0.9484581898218416</v>
      </c>
      <c r="H27" s="627">
        <f t="shared" si="218"/>
        <v>5.6952620723818326</v>
      </c>
      <c r="I27" s="335">
        <f t="shared" si="198"/>
        <v>12.681515140450401</v>
      </c>
      <c r="J27" s="497">
        <f t="shared" ref="J27:Q28" si="219">SUM(J50,J73,J112)</f>
        <v>8.2959337425148139</v>
      </c>
      <c r="K27" s="498">
        <f t="shared" si="219"/>
        <v>3.3482064265792246</v>
      </c>
      <c r="L27" s="500">
        <f t="shared" si="219"/>
        <v>1.0373749713563631</v>
      </c>
      <c r="M27" s="358">
        <f t="shared" si="219"/>
        <v>0.61672021680777467</v>
      </c>
      <c r="N27" s="628">
        <f t="shared" si="200"/>
        <v>0.049932857292475263</v>
      </c>
      <c r="O27" s="498">
        <f t="shared" ref="O27:P28" si="220">SUM(O50,O73,O112)</f>
        <v>0.049932857292475263</v>
      </c>
      <c r="P27" s="498">
        <f t="shared" si="220"/>
        <v>0</v>
      </c>
      <c r="Q27" s="360">
        <f t="shared" si="219"/>
        <v>0.10654951930754103</v>
      </c>
    </row>
    <row r="28">
      <c r="B28" s="624" t="s">
        <v>274</v>
      </c>
      <c r="C28" s="629" t="s">
        <v>43</v>
      </c>
      <c r="D28" s="376">
        <f t="shared" si="196"/>
        <v>193.11933999999997</v>
      </c>
      <c r="E28" s="619">
        <f t="shared" si="197"/>
        <v>40.999787253270064</v>
      </c>
      <c r="F28" s="497">
        <f t="shared" si="218"/>
        <v>4.4140531489611901</v>
      </c>
      <c r="G28" s="498">
        <f t="shared" si="218"/>
        <v>5.2229831739433079</v>
      </c>
      <c r="H28" s="498">
        <f t="shared" si="218"/>
        <v>31.362750930365564</v>
      </c>
      <c r="I28" s="619">
        <f t="shared" si="198"/>
        <v>104.86166960675007</v>
      </c>
      <c r="J28" s="497">
        <f t="shared" si="219"/>
        <v>45.684167013669231</v>
      </c>
      <c r="K28" s="498">
        <f t="shared" si="219"/>
        <v>18.437951210265805</v>
      </c>
      <c r="L28" s="500">
        <f t="shared" si="219"/>
        <v>40.739551382815044</v>
      </c>
      <c r="M28" s="358">
        <f t="shared" si="219"/>
        <v>3.3961637423603572</v>
      </c>
      <c r="N28" s="623">
        <f t="shared" si="200"/>
        <v>0.27497097527778114</v>
      </c>
      <c r="O28" s="498">
        <f t="shared" si="220"/>
        <v>0.27497097527778114</v>
      </c>
      <c r="P28" s="498">
        <f t="shared" si="220"/>
        <v>0</v>
      </c>
      <c r="Q28" s="358">
        <f t="shared" si="219"/>
        <v>43.586748422341707</v>
      </c>
    </row>
    <row r="29">
      <c r="B29" s="630" t="s">
        <v>278</v>
      </c>
      <c r="C29" s="631" t="s">
        <v>598</v>
      </c>
      <c r="D29" s="376">
        <f t="shared" si="196"/>
        <v>0</v>
      </c>
      <c r="E29" s="619">
        <f t="shared" si="197"/>
        <v>0</v>
      </c>
      <c r="F29" s="620">
        <f>SUM(F30:F32)</f>
        <v>0</v>
      </c>
      <c r="G29" s="621">
        <f>SUM(G30:G32)</f>
        <v>0</v>
      </c>
      <c r="H29" s="622">
        <f>SUM(H30:H32)</f>
        <v>0</v>
      </c>
      <c r="I29" s="619">
        <f t="shared" si="198"/>
        <v>0</v>
      </c>
      <c r="J29" s="620">
        <f t="shared" ref="J29:Q29" si="221">SUM(J30:J32)</f>
        <v>0</v>
      </c>
      <c r="K29" s="621">
        <f t="shared" si="221"/>
        <v>0</v>
      </c>
      <c r="L29" s="622">
        <f t="shared" si="221"/>
        <v>0</v>
      </c>
      <c r="M29" s="619">
        <f t="shared" si="221"/>
        <v>0</v>
      </c>
      <c r="N29" s="623">
        <f t="shared" si="200"/>
        <v>0</v>
      </c>
      <c r="O29" s="621">
        <f t="shared" si="221"/>
        <v>0</v>
      </c>
      <c r="P29" s="621">
        <f t="shared" si="221"/>
        <v>0</v>
      </c>
      <c r="Q29" s="619">
        <f t="shared" si="221"/>
        <v>0</v>
      </c>
    </row>
    <row r="30">
      <c r="B30" s="632" t="s">
        <v>280</v>
      </c>
      <c r="C30" s="633" t="s">
        <v>599</v>
      </c>
      <c r="D30" s="376">
        <f t="shared" si="196"/>
        <v>0</v>
      </c>
      <c r="E30" s="619">
        <f t="shared" si="197"/>
        <v>0</v>
      </c>
      <c r="F30" s="497">
        <f t="shared" ref="F30:H32" si="222">SUM(F53,F76,F115)</f>
        <v>0</v>
      </c>
      <c r="G30" s="498">
        <f t="shared" si="222"/>
        <v>0</v>
      </c>
      <c r="H30" s="498">
        <f t="shared" si="222"/>
        <v>0</v>
      </c>
      <c r="I30" s="619">
        <f t="shared" si="198"/>
        <v>0</v>
      </c>
      <c r="J30" s="497">
        <f t="shared" ref="J30:Q32" si="223">SUM(J53,J76,J115)</f>
        <v>0</v>
      </c>
      <c r="K30" s="498">
        <f t="shared" si="223"/>
        <v>0</v>
      </c>
      <c r="L30" s="500">
        <f t="shared" si="223"/>
        <v>0</v>
      </c>
      <c r="M30" s="358">
        <f t="shared" si="223"/>
        <v>0</v>
      </c>
      <c r="N30" s="623">
        <f t="shared" si="200"/>
        <v>0</v>
      </c>
      <c r="O30" s="498">
        <f t="shared" ref="O30:P32" si="224">SUM(O53,O76,O115)</f>
        <v>0</v>
      </c>
      <c r="P30" s="498">
        <f t="shared" si="224"/>
        <v>0</v>
      </c>
      <c r="Q30" s="358">
        <f t="shared" si="223"/>
        <v>0</v>
      </c>
    </row>
    <row r="31">
      <c r="B31" s="632" t="s">
        <v>600</v>
      </c>
      <c r="C31" s="633" t="s">
        <v>599</v>
      </c>
      <c r="D31" s="376">
        <f t="shared" si="196"/>
        <v>0</v>
      </c>
      <c r="E31" s="619">
        <f t="shared" si="197"/>
        <v>0</v>
      </c>
      <c r="F31" s="497">
        <f t="shared" si="222"/>
        <v>0</v>
      </c>
      <c r="G31" s="498">
        <f t="shared" si="222"/>
        <v>0</v>
      </c>
      <c r="H31" s="498">
        <f t="shared" si="222"/>
        <v>0</v>
      </c>
      <c r="I31" s="619">
        <f t="shared" si="198"/>
        <v>0</v>
      </c>
      <c r="J31" s="497">
        <f t="shared" si="223"/>
        <v>0</v>
      </c>
      <c r="K31" s="498">
        <f t="shared" si="223"/>
        <v>0</v>
      </c>
      <c r="L31" s="500">
        <f t="shared" si="223"/>
        <v>0</v>
      </c>
      <c r="M31" s="358">
        <f t="shared" si="223"/>
        <v>0</v>
      </c>
      <c r="N31" s="623">
        <f t="shared" si="200"/>
        <v>0</v>
      </c>
      <c r="O31" s="498">
        <f t="shared" si="224"/>
        <v>0</v>
      </c>
      <c r="P31" s="498">
        <f t="shared" si="224"/>
        <v>0</v>
      </c>
      <c r="Q31" s="358">
        <f t="shared" si="223"/>
        <v>0</v>
      </c>
    </row>
    <row r="32" thickBot="1">
      <c r="B32" s="634" t="s">
        <v>601</v>
      </c>
      <c r="C32" s="635" t="s">
        <v>599</v>
      </c>
      <c r="D32" s="636">
        <f t="shared" si="196"/>
        <v>0</v>
      </c>
      <c r="E32" s="637">
        <f t="shared" si="197"/>
        <v>0</v>
      </c>
      <c r="F32" s="638">
        <f t="shared" si="222"/>
        <v>0</v>
      </c>
      <c r="G32" s="639">
        <f t="shared" si="222"/>
        <v>0</v>
      </c>
      <c r="H32" s="639">
        <f t="shared" si="222"/>
        <v>0</v>
      </c>
      <c r="I32" s="637">
        <f t="shared" si="198"/>
        <v>0</v>
      </c>
      <c r="J32" s="626">
        <f t="shared" si="223"/>
        <v>0</v>
      </c>
      <c r="K32" s="627">
        <f t="shared" si="223"/>
        <v>0</v>
      </c>
      <c r="L32" s="640">
        <f t="shared" si="223"/>
        <v>0</v>
      </c>
      <c r="M32" s="360">
        <f t="shared" si="223"/>
        <v>0</v>
      </c>
      <c r="N32" s="641">
        <f t="shared" si="200"/>
        <v>0</v>
      </c>
      <c r="O32" s="627">
        <f t="shared" si="224"/>
        <v>0</v>
      </c>
      <c r="P32" s="627">
        <f t="shared" si="224"/>
        <v>0</v>
      </c>
      <c r="Q32" s="642">
        <f t="shared" si="223"/>
        <v>0</v>
      </c>
    </row>
    <row r="33" thickTop="1" thickBot="1">
      <c r="B33" s="599" t="s">
        <v>53</v>
      </c>
      <c r="C33" s="599" t="s">
        <v>602</v>
      </c>
      <c r="D33" s="164">
        <f t="shared" si="196"/>
        <v>5313.2519600000005</v>
      </c>
      <c r="E33" s="600">
        <f t="shared" ref="E33:Q33" si="225">E34+E38+E43+E46+E49+E52</f>
        <v>1332.8704100000002</v>
      </c>
      <c r="F33" s="601">
        <f t="shared" si="225"/>
        <v>412.84722999999997</v>
      </c>
      <c r="G33" s="602">
        <f t="shared" si="225"/>
        <v>62.327450000000006</v>
      </c>
      <c r="H33" s="603">
        <f t="shared" si="225"/>
        <v>857.69573000000003</v>
      </c>
      <c r="I33" s="600">
        <f t="shared" si="225"/>
        <v>3100.9395100000006</v>
      </c>
      <c r="J33" s="601">
        <f t="shared" si="225"/>
        <v>1089.8465600000002</v>
      </c>
      <c r="K33" s="602">
        <f t="shared" si="225"/>
        <v>1049.90191</v>
      </c>
      <c r="L33" s="603">
        <f t="shared" si="225"/>
        <v>961.19104000000004</v>
      </c>
      <c r="M33" s="600">
        <f t="shared" si="225"/>
        <v>769.62008000000003</v>
      </c>
      <c r="N33" s="604">
        <f t="shared" si="225"/>
        <v>66.195669999999993</v>
      </c>
      <c r="O33" s="602">
        <f t="shared" si="225"/>
        <v>66.195669999999993</v>
      </c>
      <c r="P33" s="602">
        <f t="shared" si="225"/>
        <v>0</v>
      </c>
      <c r="Q33" s="600">
        <f t="shared" si="225"/>
        <v>43.626289999999997</v>
      </c>
    </row>
    <row r="34" thickTop="1">
      <c r="B34" s="606" t="s">
        <v>55</v>
      </c>
      <c r="C34" s="607" t="s">
        <v>8</v>
      </c>
      <c r="D34" s="174">
        <f t="shared" si="196"/>
        <v>8.6858000000000004</v>
      </c>
      <c r="E34" s="175">
        <f t="shared" ref="E34:E55" si="226">SUM(F34:H34)</f>
        <v>2.1998000000000002</v>
      </c>
      <c r="F34" s="176">
        <f>SUM(F35:F37)</f>
        <v>2.1998000000000002</v>
      </c>
      <c r="G34" s="177">
        <f>SUM(G35:G37)</f>
        <v>0</v>
      </c>
      <c r="H34" s="510">
        <f>SUM(H35:H37)</f>
        <v>0</v>
      </c>
      <c r="I34" s="175">
        <f t="shared" ref="I34:I55" si="227">SUM(J34:L34)</f>
        <v>6.4859999999999998</v>
      </c>
      <c r="J34" s="176">
        <f t="shared" ref="J34:Q34" si="228">SUM(J35:J37)</f>
        <v>0</v>
      </c>
      <c r="K34" s="177">
        <f t="shared" si="228"/>
        <v>6.4859999999999998</v>
      </c>
      <c r="L34" s="510">
        <f t="shared" si="228"/>
        <v>0</v>
      </c>
      <c r="M34" s="175">
        <f t="shared" si="228"/>
        <v>0</v>
      </c>
      <c r="N34" s="179">
        <f t="shared" ref="N34:N55" si="229">SUM(O34:P34)</f>
        <v>0</v>
      </c>
      <c r="O34" s="177">
        <f t="shared" si="228"/>
        <v>0</v>
      </c>
      <c r="P34" s="177">
        <f t="shared" si="228"/>
        <v>0</v>
      </c>
      <c r="Q34" s="175">
        <f t="shared" si="228"/>
        <v>0</v>
      </c>
    </row>
    <row r="35">
      <c r="B35" s="608" t="s">
        <v>133</v>
      </c>
      <c r="C35" s="609" t="s">
        <v>10</v>
      </c>
      <c r="D35" s="174">
        <f t="shared" si="196"/>
        <v>8.6858000000000004</v>
      </c>
      <c r="E35" s="175">
        <f t="shared" si="226"/>
        <v>2.1998000000000002</v>
      </c>
      <c r="F35" s="351">
        <v>2.1998000000000002</v>
      </c>
      <c r="G35" s="352">
        <v>0</v>
      </c>
      <c r="H35" s="643">
        <v>0</v>
      </c>
      <c r="I35" s="175">
        <f t="shared" si="227"/>
        <v>6.4859999999999998</v>
      </c>
      <c r="J35" s="351">
        <v>0</v>
      </c>
      <c r="K35" s="352">
        <v>6.4859999999999998</v>
      </c>
      <c r="L35" s="643">
        <v>0</v>
      </c>
      <c r="M35" s="357">
        <v>0</v>
      </c>
      <c r="N35" s="179">
        <f t="shared" si="229"/>
        <v>0</v>
      </c>
      <c r="O35" s="352">
        <v>0</v>
      </c>
      <c r="P35" s="353">
        <v>0</v>
      </c>
      <c r="Q35" s="278">
        <v>0</v>
      </c>
    </row>
    <row r="36">
      <c r="B36" s="608" t="s">
        <v>135</v>
      </c>
      <c r="C36" s="609" t="s">
        <v>11</v>
      </c>
      <c r="D36" s="174">
        <f t="shared" si="196"/>
        <v>0</v>
      </c>
      <c r="E36" s="175">
        <f t="shared" si="226"/>
        <v>0</v>
      </c>
      <c r="F36" s="351">
        <v>0</v>
      </c>
      <c r="G36" s="352">
        <v>0</v>
      </c>
      <c r="H36" s="643">
        <v>0</v>
      </c>
      <c r="I36" s="175">
        <f t="shared" si="227"/>
        <v>0</v>
      </c>
      <c r="J36" s="351">
        <v>0</v>
      </c>
      <c r="K36" s="352">
        <v>0</v>
      </c>
      <c r="L36" s="643">
        <v>0</v>
      </c>
      <c r="M36" s="357">
        <v>0</v>
      </c>
      <c r="N36" s="179">
        <f t="shared" si="229"/>
        <v>0</v>
      </c>
      <c r="O36" s="352">
        <v>0</v>
      </c>
      <c r="P36" s="353">
        <v>0</v>
      </c>
      <c r="Q36" s="278">
        <v>0</v>
      </c>
    </row>
    <row r="37">
      <c r="B37" s="608" t="s">
        <v>137</v>
      </c>
      <c r="C37" s="609" t="s">
        <v>13</v>
      </c>
      <c r="D37" s="174">
        <f t="shared" si="196"/>
        <v>0</v>
      </c>
      <c r="E37" s="175">
        <f t="shared" si="226"/>
        <v>0</v>
      </c>
      <c r="F37" s="351">
        <v>0</v>
      </c>
      <c r="G37" s="352">
        <v>0</v>
      </c>
      <c r="H37" s="643">
        <v>0</v>
      </c>
      <c r="I37" s="175">
        <f t="shared" si="227"/>
        <v>0</v>
      </c>
      <c r="J37" s="351">
        <v>0</v>
      </c>
      <c r="K37" s="352">
        <v>0</v>
      </c>
      <c r="L37" s="643">
        <v>0</v>
      </c>
      <c r="M37" s="357">
        <v>0</v>
      </c>
      <c r="N37" s="179">
        <f t="shared" si="229"/>
        <v>0</v>
      </c>
      <c r="O37" s="352">
        <v>0</v>
      </c>
      <c r="P37" s="353">
        <v>0</v>
      </c>
      <c r="Q37" s="278">
        <v>0</v>
      </c>
    </row>
    <row r="38">
      <c r="B38" s="606" t="s">
        <v>138</v>
      </c>
      <c r="C38" s="610" t="s">
        <v>15</v>
      </c>
      <c r="D38" s="174">
        <f t="shared" si="196"/>
        <v>5074.8209900000002</v>
      </c>
      <c r="E38" s="175">
        <f t="shared" si="226"/>
        <v>1293.8022900000001</v>
      </c>
      <c r="F38" s="176">
        <f>SUM(F39:F42)</f>
        <v>377.75419999999997</v>
      </c>
      <c r="G38" s="177">
        <f>SUM(G39:G42)</f>
        <v>60.057950000000005</v>
      </c>
      <c r="H38" s="510">
        <f>SUM(H39:H42)</f>
        <v>855.99014</v>
      </c>
      <c r="I38" s="175">
        <f t="shared" si="227"/>
        <v>3011.3508400000005</v>
      </c>
      <c r="J38" s="176">
        <f t="shared" ref="J38:Q38" si="230">SUM(J39:J42)</f>
        <v>1079.4231800000002</v>
      </c>
      <c r="K38" s="177">
        <f t="shared" si="230"/>
        <v>1006.35208</v>
      </c>
      <c r="L38" s="510">
        <f t="shared" si="230"/>
        <v>925.57558000000006</v>
      </c>
      <c r="M38" s="175">
        <f t="shared" si="230"/>
        <v>769.62008000000003</v>
      </c>
      <c r="N38" s="179">
        <f t="shared" si="229"/>
        <v>0</v>
      </c>
      <c r="O38" s="177">
        <f t="shared" si="230"/>
        <v>0</v>
      </c>
      <c r="P38" s="178">
        <f t="shared" si="230"/>
        <v>0</v>
      </c>
      <c r="Q38" s="175">
        <f t="shared" si="230"/>
        <v>0.047780000000000003</v>
      </c>
    </row>
    <row r="39">
      <c r="B39" s="608" t="s">
        <v>140</v>
      </c>
      <c r="C39" s="609" t="s">
        <v>17</v>
      </c>
      <c r="D39" s="174">
        <f t="shared" si="196"/>
        <v>1106.3771400000001</v>
      </c>
      <c r="E39" s="175">
        <f t="shared" si="226"/>
        <v>60.309070000000006</v>
      </c>
      <c r="F39" s="351">
        <v>47.132150000000003</v>
      </c>
      <c r="G39" s="352">
        <v>13.176920000000001</v>
      </c>
      <c r="H39" s="643">
        <v>0</v>
      </c>
      <c r="I39" s="175">
        <f t="shared" si="227"/>
        <v>1046.0202899999999</v>
      </c>
      <c r="J39" s="351">
        <v>5.5204300000000002</v>
      </c>
      <c r="K39" s="352">
        <v>330.55390999999997</v>
      </c>
      <c r="L39" s="643">
        <v>709.94595000000004</v>
      </c>
      <c r="M39" s="357">
        <v>0</v>
      </c>
      <c r="N39" s="179">
        <f t="shared" si="229"/>
        <v>0</v>
      </c>
      <c r="O39" s="352">
        <v>0</v>
      </c>
      <c r="P39" s="353">
        <v>0</v>
      </c>
      <c r="Q39" s="278">
        <v>0.047780000000000003</v>
      </c>
    </row>
    <row r="40">
      <c r="B40" s="608" t="s">
        <v>142</v>
      </c>
      <c r="C40" s="609" t="s">
        <v>591</v>
      </c>
      <c r="D40" s="174">
        <f t="shared" si="196"/>
        <v>88.13669999999999</v>
      </c>
      <c r="E40" s="175">
        <f t="shared" si="226"/>
        <v>33</v>
      </c>
      <c r="F40" s="351">
        <v>33</v>
      </c>
      <c r="G40" s="352">
        <v>0</v>
      </c>
      <c r="H40" s="643">
        <v>0</v>
      </c>
      <c r="I40" s="175">
        <f t="shared" si="227"/>
        <v>55.136699999999998</v>
      </c>
      <c r="J40" s="351">
        <v>0</v>
      </c>
      <c r="K40" s="352">
        <v>55.136699999999998</v>
      </c>
      <c r="L40" s="643">
        <v>0</v>
      </c>
      <c r="M40" s="357">
        <v>0</v>
      </c>
      <c r="N40" s="179">
        <f t="shared" si="229"/>
        <v>0</v>
      </c>
      <c r="O40" s="352">
        <v>0</v>
      </c>
      <c r="P40" s="353">
        <v>0</v>
      </c>
      <c r="Q40" s="278">
        <v>0</v>
      </c>
    </row>
    <row r="41">
      <c r="B41" s="608" t="s">
        <v>603</v>
      </c>
      <c r="C41" s="609" t="s">
        <v>23</v>
      </c>
      <c r="D41" s="174">
        <f t="shared" si="196"/>
        <v>2672.5615500000004</v>
      </c>
      <c r="E41" s="175">
        <f t="shared" si="226"/>
        <v>855.99014</v>
      </c>
      <c r="F41" s="351">
        <v>0</v>
      </c>
      <c r="G41" s="352">
        <v>0</v>
      </c>
      <c r="H41" s="643">
        <v>855.99014</v>
      </c>
      <c r="I41" s="175">
        <f t="shared" si="227"/>
        <v>1046.9513300000001</v>
      </c>
      <c r="J41" s="351">
        <v>1046.9513300000001</v>
      </c>
      <c r="K41" s="352">
        <v>0</v>
      </c>
      <c r="L41" s="643">
        <v>0</v>
      </c>
      <c r="M41" s="357">
        <v>769.62008000000003</v>
      </c>
      <c r="N41" s="179">
        <f t="shared" si="229"/>
        <v>0</v>
      </c>
      <c r="O41" s="352">
        <v>0</v>
      </c>
      <c r="P41" s="353">
        <v>0</v>
      </c>
      <c r="Q41" s="278">
        <v>0</v>
      </c>
    </row>
    <row r="42">
      <c r="B42" s="608" t="s">
        <v>604</v>
      </c>
      <c r="C42" s="609" t="s">
        <v>593</v>
      </c>
      <c r="D42" s="174">
        <f t="shared" si="196"/>
        <v>1207.7456</v>
      </c>
      <c r="E42" s="175">
        <f t="shared" si="226"/>
        <v>344.50308000000001</v>
      </c>
      <c r="F42" s="351">
        <v>297.62205</v>
      </c>
      <c r="G42" s="352">
        <v>46.881030000000003</v>
      </c>
      <c r="H42" s="643">
        <v>0</v>
      </c>
      <c r="I42" s="175">
        <f t="shared" si="227"/>
        <v>863.24252000000001</v>
      </c>
      <c r="J42" s="351">
        <v>26.951419999999999</v>
      </c>
      <c r="K42" s="352">
        <v>620.66147000000001</v>
      </c>
      <c r="L42" s="643">
        <v>215.62962999999999</v>
      </c>
      <c r="M42" s="357">
        <v>0</v>
      </c>
      <c r="N42" s="179">
        <f t="shared" si="229"/>
        <v>0</v>
      </c>
      <c r="O42" s="352">
        <v>0</v>
      </c>
      <c r="P42" s="353">
        <v>0</v>
      </c>
      <c r="Q42" s="278">
        <v>0</v>
      </c>
    </row>
    <row r="43">
      <c r="B43" s="606" t="s">
        <v>298</v>
      </c>
      <c r="C43" s="612" t="s">
        <v>27</v>
      </c>
      <c r="D43" s="174">
        <f t="shared" si="196"/>
        <v>72.244799999999998</v>
      </c>
      <c r="E43" s="175">
        <f t="shared" si="226"/>
        <v>34.391500000000001</v>
      </c>
      <c r="F43" s="176">
        <f>SUM(F44:F45)</f>
        <v>32.893230000000003</v>
      </c>
      <c r="G43" s="177">
        <f>SUM(G44:G45)</f>
        <v>1.0839700000000001</v>
      </c>
      <c r="H43" s="510">
        <f>SUM(H44:H45)</f>
        <v>0.4143</v>
      </c>
      <c r="I43" s="175">
        <f t="shared" si="227"/>
        <v>37.853299999999997</v>
      </c>
      <c r="J43" s="176">
        <f t="shared" ref="J43:Q43" si="231">SUM(J44:J45)</f>
        <v>8.33338</v>
      </c>
      <c r="K43" s="177">
        <f t="shared" si="231"/>
        <v>29.519919999999999</v>
      </c>
      <c r="L43" s="510">
        <f t="shared" si="231"/>
        <v>0</v>
      </c>
      <c r="M43" s="175">
        <f t="shared" si="231"/>
        <v>0</v>
      </c>
      <c r="N43" s="179">
        <f t="shared" si="229"/>
        <v>0</v>
      </c>
      <c r="O43" s="177">
        <f t="shared" si="231"/>
        <v>0</v>
      </c>
      <c r="P43" s="178">
        <f t="shared" si="231"/>
        <v>0</v>
      </c>
      <c r="Q43" s="175">
        <f t="shared" si="231"/>
        <v>0</v>
      </c>
    </row>
    <row r="44">
      <c r="B44" s="608" t="s">
        <v>300</v>
      </c>
      <c r="C44" s="613" t="s">
        <v>29</v>
      </c>
      <c r="D44" s="174">
        <f t="shared" si="196"/>
        <v>65.216669999999993</v>
      </c>
      <c r="E44" s="175">
        <f t="shared" si="226"/>
        <v>34.391500000000001</v>
      </c>
      <c r="F44" s="351">
        <v>32.893230000000003</v>
      </c>
      <c r="G44" s="352">
        <v>1.0839700000000001</v>
      </c>
      <c r="H44" s="643">
        <v>0.4143</v>
      </c>
      <c r="I44" s="175">
        <f t="shared" si="227"/>
        <v>30.82517</v>
      </c>
      <c r="J44" s="351">
        <v>1.30525</v>
      </c>
      <c r="K44" s="352">
        <v>29.519919999999999</v>
      </c>
      <c r="L44" s="643">
        <v>0</v>
      </c>
      <c r="M44" s="357">
        <v>0</v>
      </c>
      <c r="N44" s="179">
        <f t="shared" si="229"/>
        <v>0</v>
      </c>
      <c r="O44" s="352">
        <v>0</v>
      </c>
      <c r="P44" s="353">
        <v>0</v>
      </c>
      <c r="Q44" s="278">
        <v>0</v>
      </c>
    </row>
    <row r="45">
      <c r="B45" s="608" t="s">
        <v>301</v>
      </c>
      <c r="C45" s="613" t="s">
        <v>31</v>
      </c>
      <c r="D45" s="174">
        <f t="shared" si="196"/>
        <v>7.02813</v>
      </c>
      <c r="E45" s="175">
        <f t="shared" si="226"/>
        <v>0</v>
      </c>
      <c r="F45" s="351">
        <v>0</v>
      </c>
      <c r="G45" s="352">
        <v>0</v>
      </c>
      <c r="H45" s="643">
        <v>0</v>
      </c>
      <c r="I45" s="175">
        <f t="shared" si="227"/>
        <v>7.02813</v>
      </c>
      <c r="J45" s="351">
        <v>7.02813</v>
      </c>
      <c r="K45" s="352">
        <v>0</v>
      </c>
      <c r="L45" s="643">
        <v>0</v>
      </c>
      <c r="M45" s="357">
        <v>0</v>
      </c>
      <c r="N45" s="179">
        <f t="shared" si="229"/>
        <v>0</v>
      </c>
      <c r="O45" s="352">
        <v>0</v>
      </c>
      <c r="P45" s="353">
        <v>0</v>
      </c>
      <c r="Q45" s="278">
        <v>0</v>
      </c>
    </row>
    <row r="46">
      <c r="B46" s="606" t="s">
        <v>303</v>
      </c>
      <c r="C46" s="612" t="s">
        <v>33</v>
      </c>
      <c r="D46" s="174">
        <f t="shared" si="196"/>
        <v>79.473449999999985</v>
      </c>
      <c r="E46" s="175">
        <f t="shared" si="226"/>
        <v>2.47682</v>
      </c>
      <c r="F46" s="176">
        <f>SUM(F47:F48)</f>
        <v>0</v>
      </c>
      <c r="G46" s="177">
        <f>SUM(G47:G48)</f>
        <v>1.18553</v>
      </c>
      <c r="H46" s="510">
        <f>SUM(H47:H48)</f>
        <v>1.29129</v>
      </c>
      <c r="I46" s="175">
        <f t="shared" si="227"/>
        <v>10.22245</v>
      </c>
      <c r="J46" s="176">
        <f t="shared" ref="J46:Q46" si="232">SUM(J47:J48)</f>
        <v>2.0899999999999999</v>
      </c>
      <c r="K46" s="177">
        <f t="shared" si="232"/>
        <v>7.5439100000000003</v>
      </c>
      <c r="L46" s="510">
        <f t="shared" si="232"/>
        <v>0.58853999999999995</v>
      </c>
      <c r="M46" s="175">
        <f t="shared" si="232"/>
        <v>0</v>
      </c>
      <c r="N46" s="179">
        <f t="shared" si="229"/>
        <v>66.195669999999993</v>
      </c>
      <c r="O46" s="177">
        <f t="shared" si="232"/>
        <v>66.195669999999993</v>
      </c>
      <c r="P46" s="178">
        <f t="shared" si="232"/>
        <v>0</v>
      </c>
      <c r="Q46" s="175">
        <f t="shared" si="232"/>
        <v>0.57850999999999997</v>
      </c>
    </row>
    <row r="47">
      <c r="B47" s="608" t="s">
        <v>304</v>
      </c>
      <c r="C47" s="613" t="s">
        <v>595</v>
      </c>
      <c r="D47" s="174">
        <f t="shared" si="196"/>
        <v>65.840299999999999</v>
      </c>
      <c r="E47" s="172">
        <f t="shared" si="226"/>
        <v>0</v>
      </c>
      <c r="F47" s="644">
        <v>0</v>
      </c>
      <c r="G47" s="645">
        <v>0</v>
      </c>
      <c r="H47" s="646">
        <v>0</v>
      </c>
      <c r="I47" s="172">
        <f t="shared" si="227"/>
        <v>0</v>
      </c>
      <c r="J47" s="644">
        <v>0</v>
      </c>
      <c r="K47" s="645">
        <v>0</v>
      </c>
      <c r="L47" s="646">
        <v>0</v>
      </c>
      <c r="M47" s="647">
        <v>0</v>
      </c>
      <c r="N47" s="616">
        <f t="shared" si="229"/>
        <v>65.840299999999999</v>
      </c>
      <c r="O47" s="645">
        <v>65.840299999999999</v>
      </c>
      <c r="P47" s="648">
        <v>0</v>
      </c>
      <c r="Q47" s="278">
        <v>0</v>
      </c>
    </row>
    <row r="48">
      <c r="B48" s="608" t="s">
        <v>304</v>
      </c>
      <c r="C48" s="649" t="s">
        <v>597</v>
      </c>
      <c r="D48" s="174">
        <f t="shared" si="196"/>
        <v>13.633150000000001</v>
      </c>
      <c r="E48" s="172">
        <f t="shared" si="226"/>
        <v>2.47682</v>
      </c>
      <c r="F48" s="644">
        <v>0</v>
      </c>
      <c r="G48" s="645">
        <v>1.18553</v>
      </c>
      <c r="H48" s="646">
        <v>1.29129</v>
      </c>
      <c r="I48" s="172">
        <f t="shared" si="227"/>
        <v>10.22245</v>
      </c>
      <c r="J48" s="644">
        <v>2.0899999999999999</v>
      </c>
      <c r="K48" s="645">
        <v>7.5439100000000003</v>
      </c>
      <c r="L48" s="646">
        <v>0.58853999999999995</v>
      </c>
      <c r="M48" s="647">
        <v>0</v>
      </c>
      <c r="N48" s="616">
        <f t="shared" si="229"/>
        <v>0.35537000000000002</v>
      </c>
      <c r="O48" s="645">
        <v>0.35537000000000002</v>
      </c>
      <c r="P48" s="648">
        <v>0</v>
      </c>
      <c r="Q48" s="278">
        <v>0.57850999999999997</v>
      </c>
    </row>
    <row r="49">
      <c r="B49" s="606" t="s">
        <v>308</v>
      </c>
      <c r="C49" s="618" t="s">
        <v>39</v>
      </c>
      <c r="D49" s="376">
        <f t="shared" si="196"/>
        <v>78.02691999999999</v>
      </c>
      <c r="E49" s="619">
        <f t="shared" si="226"/>
        <v>0</v>
      </c>
      <c r="F49" s="620">
        <f>SUM(F50:F51)</f>
        <v>0</v>
      </c>
      <c r="G49" s="621">
        <f>SUM(G50:G51)</f>
        <v>0</v>
      </c>
      <c r="H49" s="622">
        <f>SUM(H50:H51)</f>
        <v>0</v>
      </c>
      <c r="I49" s="619">
        <f t="shared" si="227"/>
        <v>35.026919999999997</v>
      </c>
      <c r="J49" s="620">
        <f t="shared" ref="J49:Q49" si="233">SUM(J50:J51)</f>
        <v>0</v>
      </c>
      <c r="K49" s="621">
        <f t="shared" si="233"/>
        <v>0</v>
      </c>
      <c r="L49" s="622">
        <f t="shared" si="233"/>
        <v>35.026919999999997</v>
      </c>
      <c r="M49" s="619">
        <f t="shared" si="233"/>
        <v>0</v>
      </c>
      <c r="N49" s="623">
        <f t="shared" si="229"/>
        <v>0</v>
      </c>
      <c r="O49" s="621">
        <f t="shared" si="233"/>
        <v>0</v>
      </c>
      <c r="P49" s="650">
        <f t="shared" si="233"/>
        <v>0</v>
      </c>
      <c r="Q49" s="619">
        <f t="shared" si="233"/>
        <v>43</v>
      </c>
    </row>
    <row r="50">
      <c r="B50" s="624" t="s">
        <v>310</v>
      </c>
      <c r="C50" s="625" t="s">
        <v>41</v>
      </c>
      <c r="D50" s="337">
        <f t="shared" si="196"/>
        <v>0</v>
      </c>
      <c r="E50" s="335">
        <f t="shared" si="226"/>
        <v>0</v>
      </c>
      <c r="F50" s="651">
        <v>0</v>
      </c>
      <c r="G50" s="652">
        <v>0</v>
      </c>
      <c r="H50" s="653">
        <v>0</v>
      </c>
      <c r="I50" s="335">
        <f t="shared" si="227"/>
        <v>0</v>
      </c>
      <c r="J50" s="651">
        <v>0</v>
      </c>
      <c r="K50" s="652">
        <v>0</v>
      </c>
      <c r="L50" s="653">
        <v>0</v>
      </c>
      <c r="M50" s="654">
        <v>0</v>
      </c>
      <c r="N50" s="628">
        <f t="shared" si="229"/>
        <v>0</v>
      </c>
      <c r="O50" s="652">
        <v>0</v>
      </c>
      <c r="P50" s="655">
        <v>0</v>
      </c>
      <c r="Q50" s="278">
        <v>0</v>
      </c>
    </row>
    <row r="51">
      <c r="B51" s="624" t="s">
        <v>312</v>
      </c>
      <c r="C51" s="629" t="s">
        <v>43</v>
      </c>
      <c r="D51" s="376">
        <f t="shared" si="196"/>
        <v>78.02691999999999</v>
      </c>
      <c r="E51" s="619">
        <f t="shared" si="226"/>
        <v>0</v>
      </c>
      <c r="F51" s="656">
        <v>0</v>
      </c>
      <c r="G51" s="657">
        <v>0</v>
      </c>
      <c r="H51" s="658">
        <v>0</v>
      </c>
      <c r="I51" s="619">
        <f t="shared" si="227"/>
        <v>35.026919999999997</v>
      </c>
      <c r="J51" s="656">
        <v>0</v>
      </c>
      <c r="K51" s="657">
        <v>0</v>
      </c>
      <c r="L51" s="658">
        <v>35.026919999999997</v>
      </c>
      <c r="M51" s="659">
        <v>0</v>
      </c>
      <c r="N51" s="623">
        <f t="shared" si="229"/>
        <v>0</v>
      </c>
      <c r="O51" s="657">
        <v>0</v>
      </c>
      <c r="P51" s="660">
        <v>0</v>
      </c>
      <c r="Q51" s="278">
        <v>43</v>
      </c>
    </row>
    <row r="52">
      <c r="B52" s="630" t="s">
        <v>314</v>
      </c>
      <c r="C52" s="631" t="s">
        <v>598</v>
      </c>
      <c r="D52" s="376">
        <f t="shared" si="196"/>
        <v>0</v>
      </c>
      <c r="E52" s="619">
        <f t="shared" si="226"/>
        <v>0</v>
      </c>
      <c r="F52" s="620">
        <f>SUM(F53:F55)</f>
        <v>0</v>
      </c>
      <c r="G52" s="621">
        <f>SUM(G53:G55)</f>
        <v>0</v>
      </c>
      <c r="H52" s="622">
        <f>SUM(H53:H55)</f>
        <v>0</v>
      </c>
      <c r="I52" s="619">
        <f t="shared" si="227"/>
        <v>0</v>
      </c>
      <c r="J52" s="620">
        <f t="shared" ref="J52:Q52" si="234">SUM(J53:J55)</f>
        <v>0</v>
      </c>
      <c r="K52" s="621">
        <f t="shared" si="234"/>
        <v>0</v>
      </c>
      <c r="L52" s="622">
        <f t="shared" si="234"/>
        <v>0</v>
      </c>
      <c r="M52" s="619">
        <f t="shared" si="234"/>
        <v>0</v>
      </c>
      <c r="N52" s="623">
        <f t="shared" si="229"/>
        <v>0</v>
      </c>
      <c r="O52" s="621">
        <f t="shared" si="234"/>
        <v>0</v>
      </c>
      <c r="P52" s="650">
        <f t="shared" si="234"/>
        <v>0</v>
      </c>
      <c r="Q52" s="619">
        <f t="shared" si="234"/>
        <v>0</v>
      </c>
    </row>
    <row r="53">
      <c r="B53" s="632" t="s">
        <v>316</v>
      </c>
      <c r="C53" s="633" t="s">
        <v>599</v>
      </c>
      <c r="D53" s="376">
        <f t="shared" si="196"/>
        <v>0</v>
      </c>
      <c r="E53" s="619">
        <f t="shared" si="226"/>
        <v>0</v>
      </c>
      <c r="F53" s="656">
        <v>0</v>
      </c>
      <c r="G53" s="657">
        <v>0</v>
      </c>
      <c r="H53" s="658">
        <v>0</v>
      </c>
      <c r="I53" s="619">
        <f t="shared" si="227"/>
        <v>0</v>
      </c>
      <c r="J53" s="656">
        <v>0</v>
      </c>
      <c r="K53" s="657">
        <v>0</v>
      </c>
      <c r="L53" s="658">
        <v>0</v>
      </c>
      <c r="M53" s="659">
        <v>0</v>
      </c>
      <c r="N53" s="623">
        <f t="shared" si="229"/>
        <v>0</v>
      </c>
      <c r="O53" s="657">
        <v>0</v>
      </c>
      <c r="P53" s="660">
        <v>0</v>
      </c>
      <c r="Q53" s="278">
        <v>0</v>
      </c>
    </row>
    <row r="54">
      <c r="B54" s="632" t="s">
        <v>605</v>
      </c>
      <c r="C54" s="633" t="s">
        <v>599</v>
      </c>
      <c r="D54" s="376">
        <f t="shared" si="196"/>
        <v>0</v>
      </c>
      <c r="E54" s="619">
        <f t="shared" si="226"/>
        <v>0</v>
      </c>
      <c r="F54" s="656">
        <v>0</v>
      </c>
      <c r="G54" s="657">
        <v>0</v>
      </c>
      <c r="H54" s="658">
        <v>0</v>
      </c>
      <c r="I54" s="619">
        <f t="shared" si="227"/>
        <v>0</v>
      </c>
      <c r="J54" s="656">
        <v>0</v>
      </c>
      <c r="K54" s="657">
        <v>0</v>
      </c>
      <c r="L54" s="658">
        <v>0</v>
      </c>
      <c r="M54" s="659">
        <v>0</v>
      </c>
      <c r="N54" s="623">
        <f t="shared" si="229"/>
        <v>0</v>
      </c>
      <c r="O54" s="657">
        <v>0</v>
      </c>
      <c r="P54" s="660">
        <v>0</v>
      </c>
      <c r="Q54" s="278">
        <v>0</v>
      </c>
    </row>
    <row r="55" thickBot="1">
      <c r="B55" s="634" t="s">
        <v>606</v>
      </c>
      <c r="C55" s="635" t="s">
        <v>599</v>
      </c>
      <c r="D55" s="636">
        <f t="shared" si="196"/>
        <v>0</v>
      </c>
      <c r="E55" s="637">
        <f t="shared" si="226"/>
        <v>0</v>
      </c>
      <c r="F55" s="661">
        <v>0</v>
      </c>
      <c r="G55" s="662">
        <v>0</v>
      </c>
      <c r="H55" s="663">
        <v>0</v>
      </c>
      <c r="I55" s="637">
        <f t="shared" si="227"/>
        <v>0</v>
      </c>
      <c r="J55" s="661">
        <v>0</v>
      </c>
      <c r="K55" s="662">
        <v>0</v>
      </c>
      <c r="L55" s="663">
        <v>0</v>
      </c>
      <c r="M55" s="664">
        <v>0</v>
      </c>
      <c r="N55" s="641">
        <f t="shared" si="229"/>
        <v>0</v>
      </c>
      <c r="O55" s="662">
        <v>0</v>
      </c>
      <c r="P55" s="665">
        <v>0</v>
      </c>
      <c r="Q55" s="666">
        <v>0</v>
      </c>
    </row>
    <row r="56" thickTop="1" thickBot="1">
      <c r="B56" s="599" t="s">
        <v>59</v>
      </c>
      <c r="C56" s="599" t="s">
        <v>607</v>
      </c>
      <c r="D56" s="164">
        <f t="shared" ref="D56:Q56" si="235">D57+D61+D66+D69+D72+D75</f>
        <v>361.61864000000003</v>
      </c>
      <c r="E56" s="600">
        <f t="shared" si="235"/>
        <v>128.82071040661805</v>
      </c>
      <c r="F56" s="601">
        <f t="shared" si="235"/>
        <v>13.868888121520625</v>
      </c>
      <c r="G56" s="602">
        <f t="shared" si="235"/>
        <v>16.410534004795991</v>
      </c>
      <c r="H56" s="603">
        <f t="shared" si="235"/>
        <v>98.541288280301416</v>
      </c>
      <c r="I56" s="600">
        <f t="shared" si="235"/>
        <v>219.41972527411883</v>
      </c>
      <c r="J56" s="601">
        <f t="shared" si="235"/>
        <v>143.53896064585248</v>
      </c>
      <c r="K56" s="602">
        <f t="shared" si="235"/>
        <v>57.931763369322454</v>
      </c>
      <c r="L56" s="603">
        <f t="shared" si="235"/>
        <v>17.949001258943877</v>
      </c>
      <c r="M56" s="600">
        <f t="shared" si="235"/>
        <v>10.670695026915435</v>
      </c>
      <c r="N56" s="604">
        <f t="shared" si="235"/>
        <v>0.86395463853679355</v>
      </c>
      <c r="O56" s="602">
        <f t="shared" si="235"/>
        <v>0.86395463853679355</v>
      </c>
      <c r="P56" s="605">
        <f t="shared" si="235"/>
        <v>0</v>
      </c>
      <c r="Q56" s="600">
        <f t="shared" si="235"/>
        <v>1.8435546538108485</v>
      </c>
      <c r="R56" s="667"/>
    </row>
    <row r="57" thickTop="1">
      <c r="B57" s="606" t="s">
        <v>147</v>
      </c>
      <c r="C57" s="607" t="s">
        <v>8</v>
      </c>
      <c r="D57" s="174">
        <f>SUM(D58:D60)</f>
        <v>0</v>
      </c>
      <c r="E57" s="175">
        <f t="shared" ref="E57:E78" si="236">SUM(F57:H57)</f>
        <v>0</v>
      </c>
      <c r="F57" s="176">
        <f>SUM(F58:F60)</f>
        <v>0</v>
      </c>
      <c r="G57" s="177">
        <f>SUM(G58:G60)</f>
        <v>0</v>
      </c>
      <c r="H57" s="510">
        <f>SUM(H58:H60)</f>
        <v>0</v>
      </c>
      <c r="I57" s="175">
        <f t="shared" ref="I57:I78" si="237">SUM(J57:L57)</f>
        <v>0</v>
      </c>
      <c r="J57" s="176">
        <f t="shared" ref="J57:Q57" si="238">SUM(J58:J60)</f>
        <v>0</v>
      </c>
      <c r="K57" s="177">
        <f t="shared" si="238"/>
        <v>0</v>
      </c>
      <c r="L57" s="510">
        <f t="shared" si="238"/>
        <v>0</v>
      </c>
      <c r="M57" s="175">
        <f t="shared" si="238"/>
        <v>0</v>
      </c>
      <c r="N57" s="179">
        <f t="shared" ref="N57:N78" si="239">SUM(O57:P57)</f>
        <v>0</v>
      </c>
      <c r="O57" s="177">
        <f t="shared" si="238"/>
        <v>0</v>
      </c>
      <c r="P57" s="178">
        <f t="shared" si="238"/>
        <v>0</v>
      </c>
      <c r="Q57" s="175">
        <f t="shared" si="238"/>
        <v>0</v>
      </c>
    </row>
    <row r="58">
      <c r="B58" s="608" t="s">
        <v>406</v>
      </c>
      <c r="C58" s="609" t="s">
        <v>10</v>
      </c>
      <c r="D58" s="354">
        <v>0</v>
      </c>
      <c r="E58" s="350">
        <f t="shared" si="236"/>
        <v>0</v>
      </c>
      <c r="F58" s="402">
        <f t="shared" ref="F58:H60" si="240">IFERROR($D58*F80/100, 0)</f>
        <v>0</v>
      </c>
      <c r="G58" s="403">
        <f t="shared" si="240"/>
        <v>0</v>
      </c>
      <c r="H58" s="668">
        <f t="shared" si="240"/>
        <v>0</v>
      </c>
      <c r="I58" s="350">
        <f t="shared" si="237"/>
        <v>0</v>
      </c>
      <c r="J58" s="402">
        <f t="shared" ref="J58:Q60" si="241">IFERROR($D58*J80/100, 0)</f>
        <v>0</v>
      </c>
      <c r="K58" s="403">
        <f t="shared" si="241"/>
        <v>0</v>
      </c>
      <c r="L58" s="668">
        <f t="shared" si="241"/>
        <v>0</v>
      </c>
      <c r="M58" s="350">
        <f t="shared" si="241"/>
        <v>0</v>
      </c>
      <c r="N58" s="669">
        <f t="shared" si="239"/>
        <v>0</v>
      </c>
      <c r="O58" s="403">
        <f t="shared" ref="O58:P60" si="242">IFERROR($D58*O80/100, 0)</f>
        <v>0</v>
      </c>
      <c r="P58" s="404">
        <f t="shared" si="242"/>
        <v>0</v>
      </c>
      <c r="Q58" s="350">
        <f t="shared" si="241"/>
        <v>0</v>
      </c>
    </row>
    <row r="59">
      <c r="B59" s="608" t="s">
        <v>407</v>
      </c>
      <c r="C59" s="609" t="s">
        <v>11</v>
      </c>
      <c r="D59" s="354">
        <v>0</v>
      </c>
      <c r="E59" s="350">
        <f t="shared" si="236"/>
        <v>0</v>
      </c>
      <c r="F59" s="402">
        <f t="shared" si="240"/>
        <v>0</v>
      </c>
      <c r="G59" s="403">
        <f t="shared" si="240"/>
        <v>0</v>
      </c>
      <c r="H59" s="668">
        <f t="shared" si="240"/>
        <v>0</v>
      </c>
      <c r="I59" s="350">
        <f t="shared" si="237"/>
        <v>0</v>
      </c>
      <c r="J59" s="402">
        <f t="shared" si="241"/>
        <v>0</v>
      </c>
      <c r="K59" s="403">
        <f t="shared" si="241"/>
        <v>0</v>
      </c>
      <c r="L59" s="668">
        <f t="shared" si="241"/>
        <v>0</v>
      </c>
      <c r="M59" s="350">
        <f t="shared" si="241"/>
        <v>0</v>
      </c>
      <c r="N59" s="669">
        <f t="shared" si="239"/>
        <v>0</v>
      </c>
      <c r="O59" s="403">
        <f t="shared" si="242"/>
        <v>0</v>
      </c>
      <c r="P59" s="404">
        <f t="shared" si="242"/>
        <v>0</v>
      </c>
      <c r="Q59" s="350">
        <f t="shared" si="241"/>
        <v>0</v>
      </c>
    </row>
    <row r="60">
      <c r="B60" s="608" t="s">
        <v>608</v>
      </c>
      <c r="C60" s="609" t="s">
        <v>13</v>
      </c>
      <c r="D60" s="354">
        <v>0</v>
      </c>
      <c r="E60" s="350">
        <f t="shared" si="236"/>
        <v>0</v>
      </c>
      <c r="F60" s="402">
        <f t="shared" si="240"/>
        <v>0</v>
      </c>
      <c r="G60" s="403">
        <f t="shared" si="240"/>
        <v>0</v>
      </c>
      <c r="H60" s="668">
        <f t="shared" si="240"/>
        <v>0</v>
      </c>
      <c r="I60" s="350">
        <f t="shared" si="237"/>
        <v>0</v>
      </c>
      <c r="J60" s="402">
        <f t="shared" si="241"/>
        <v>0</v>
      </c>
      <c r="K60" s="403">
        <f t="shared" si="241"/>
        <v>0</v>
      </c>
      <c r="L60" s="668">
        <f t="shared" si="241"/>
        <v>0</v>
      </c>
      <c r="M60" s="350">
        <f t="shared" si="241"/>
        <v>0</v>
      </c>
      <c r="N60" s="669">
        <f t="shared" si="239"/>
        <v>0</v>
      </c>
      <c r="O60" s="403">
        <f t="shared" si="242"/>
        <v>0</v>
      </c>
      <c r="P60" s="404">
        <f t="shared" si="242"/>
        <v>0</v>
      </c>
      <c r="Q60" s="350">
        <f t="shared" si="241"/>
        <v>0</v>
      </c>
    </row>
    <row r="61">
      <c r="B61" s="606" t="s">
        <v>149</v>
      </c>
      <c r="C61" s="610" t="s">
        <v>15</v>
      </c>
      <c r="D61" s="174">
        <f>SUM(D62:D65)</f>
        <v>212.11396000000002</v>
      </c>
      <c r="E61" s="175">
        <f t="shared" si="236"/>
        <v>75.562119846368986</v>
      </c>
      <c r="F61" s="176">
        <f>SUM(F62:F65)</f>
        <v>8.1350474086532181</v>
      </c>
      <c r="G61" s="177">
        <f>SUM(G62:G65)</f>
        <v>9.6258958151934237</v>
      </c>
      <c r="H61" s="510">
        <f>SUM(H62:H65)</f>
        <v>57.801176622522348</v>
      </c>
      <c r="I61" s="175">
        <f t="shared" si="237"/>
        <v>128.70461221248283</v>
      </c>
      <c r="J61" s="176">
        <f t="shared" ref="J61:Q61" si="243">SUM(J62:J65)</f>
        <v>84.195375981934802</v>
      </c>
      <c r="K61" s="177">
        <f t="shared" si="243"/>
        <v>33.98092459517553</v>
      </c>
      <c r="L61" s="510">
        <f t="shared" si="243"/>
        <v>10.528311635372477</v>
      </c>
      <c r="M61" s="175">
        <f t="shared" si="243"/>
        <v>6.2590893492418971</v>
      </c>
      <c r="N61" s="179">
        <f t="shared" si="239"/>
        <v>0.50676823418286154</v>
      </c>
      <c r="O61" s="177">
        <f t="shared" si="243"/>
        <v>0.50676823418286154</v>
      </c>
      <c r="P61" s="178">
        <f t="shared" si="243"/>
        <v>0</v>
      </c>
      <c r="Q61" s="175">
        <f t="shared" si="243"/>
        <v>1.0813703577233966</v>
      </c>
    </row>
    <row r="62">
      <c r="B62" s="608" t="s">
        <v>151</v>
      </c>
      <c r="C62" s="609" t="s">
        <v>17</v>
      </c>
      <c r="D62" s="354">
        <v>189.79363000000001</v>
      </c>
      <c r="E62" s="350">
        <f t="shared" si="236"/>
        <v>67.61086830936263</v>
      </c>
      <c r="F62" s="402">
        <f t="shared" ref="F62:H65" si="244">IFERROR($D62*F83/100, 0)</f>
        <v>7.2790125549039191</v>
      </c>
      <c r="G62" s="403">
        <f t="shared" si="244"/>
        <v>8.6129819497376268</v>
      </c>
      <c r="H62" s="668">
        <f t="shared" si="244"/>
        <v>51.718873804721085</v>
      </c>
      <c r="I62" s="350">
        <f t="shared" si="237"/>
        <v>115.16128193330343</v>
      </c>
      <c r="J62" s="402">
        <f t="shared" ref="J62:Q65" si="245">IFERROR($D62*J83/100, 0)</f>
        <v>75.33566407805607</v>
      </c>
      <c r="K62" s="403">
        <f t="shared" si="245"/>
        <v>30.405179506688974</v>
      </c>
      <c r="L62" s="668">
        <f t="shared" si="245"/>
        <v>9.4204383485583829</v>
      </c>
      <c r="M62" s="350">
        <f t="shared" si="245"/>
        <v>5.600457829776774</v>
      </c>
      <c r="N62" s="669">
        <f t="shared" si="239"/>
        <v>0.45344202113927523</v>
      </c>
      <c r="O62" s="403">
        <f t="shared" ref="O62:P65" si="246">IFERROR($D62*O83/100, 0)</f>
        <v>0.45344202113927523</v>
      </c>
      <c r="P62" s="404">
        <f t="shared" si="246"/>
        <v>0</v>
      </c>
      <c r="Q62" s="350">
        <f t="shared" si="245"/>
        <v>0.9675799064178614</v>
      </c>
    </row>
    <row r="63">
      <c r="B63" s="608" t="s">
        <v>153</v>
      </c>
      <c r="C63" s="609" t="s">
        <v>591</v>
      </c>
      <c r="D63" s="354">
        <v>0</v>
      </c>
      <c r="E63" s="350">
        <f t="shared" si="236"/>
        <v>0</v>
      </c>
      <c r="F63" s="402">
        <f t="shared" si="244"/>
        <v>0</v>
      </c>
      <c r="G63" s="403">
        <f t="shared" si="244"/>
        <v>0</v>
      </c>
      <c r="H63" s="668">
        <f t="shared" si="244"/>
        <v>0</v>
      </c>
      <c r="I63" s="350">
        <f t="shared" si="237"/>
        <v>0</v>
      </c>
      <c r="J63" s="402">
        <f t="shared" si="245"/>
        <v>0</v>
      </c>
      <c r="K63" s="403">
        <f t="shared" si="245"/>
        <v>0</v>
      </c>
      <c r="L63" s="668">
        <f t="shared" si="245"/>
        <v>0</v>
      </c>
      <c r="M63" s="350">
        <f t="shared" si="245"/>
        <v>0</v>
      </c>
      <c r="N63" s="669">
        <f t="shared" si="239"/>
        <v>0</v>
      </c>
      <c r="O63" s="403">
        <f t="shared" si="246"/>
        <v>0</v>
      </c>
      <c r="P63" s="404">
        <f t="shared" si="246"/>
        <v>0</v>
      </c>
      <c r="Q63" s="350">
        <f t="shared" si="245"/>
        <v>0</v>
      </c>
    </row>
    <row r="64">
      <c r="B64" s="608" t="s">
        <v>155</v>
      </c>
      <c r="C64" s="609" t="s">
        <v>23</v>
      </c>
      <c r="D64" s="354">
        <v>0</v>
      </c>
      <c r="E64" s="350">
        <f t="shared" si="236"/>
        <v>0</v>
      </c>
      <c r="F64" s="402">
        <f t="shared" si="244"/>
        <v>0</v>
      </c>
      <c r="G64" s="403">
        <f t="shared" si="244"/>
        <v>0</v>
      </c>
      <c r="H64" s="668">
        <f t="shared" si="244"/>
        <v>0</v>
      </c>
      <c r="I64" s="350">
        <f t="shared" si="237"/>
        <v>0</v>
      </c>
      <c r="J64" s="402">
        <f t="shared" si="245"/>
        <v>0</v>
      </c>
      <c r="K64" s="403">
        <f t="shared" si="245"/>
        <v>0</v>
      </c>
      <c r="L64" s="668">
        <f t="shared" si="245"/>
        <v>0</v>
      </c>
      <c r="M64" s="350">
        <f t="shared" si="245"/>
        <v>0</v>
      </c>
      <c r="N64" s="669">
        <f t="shared" si="239"/>
        <v>0</v>
      </c>
      <c r="O64" s="403">
        <f t="shared" si="246"/>
        <v>0</v>
      </c>
      <c r="P64" s="404">
        <f t="shared" si="246"/>
        <v>0</v>
      </c>
      <c r="Q64" s="350">
        <f t="shared" si="245"/>
        <v>0</v>
      </c>
    </row>
    <row r="65">
      <c r="B65" s="608" t="s">
        <v>609</v>
      </c>
      <c r="C65" s="609" t="s">
        <v>593</v>
      </c>
      <c r="D65" s="354">
        <v>22.320329999999998</v>
      </c>
      <c r="E65" s="350">
        <f t="shared" si="236"/>
        <v>7.9512515370063577</v>
      </c>
      <c r="F65" s="402">
        <f t="shared" si="244"/>
        <v>0.856034853749299</v>
      </c>
      <c r="G65" s="403">
        <f t="shared" si="244"/>
        <v>1.0129138654557963</v>
      </c>
      <c r="H65" s="668">
        <f t="shared" si="244"/>
        <v>6.0823028178012626</v>
      </c>
      <c r="I65" s="350">
        <f t="shared" si="237"/>
        <v>13.543330279179392</v>
      </c>
      <c r="J65" s="402">
        <f t="shared" si="245"/>
        <v>8.8597119038787397</v>
      </c>
      <c r="K65" s="403">
        <f t="shared" si="245"/>
        <v>3.575745088486558</v>
      </c>
      <c r="L65" s="668">
        <f t="shared" si="245"/>
        <v>1.1078732868140946</v>
      </c>
      <c r="M65" s="350">
        <f t="shared" si="245"/>
        <v>0.65863151946512322</v>
      </c>
      <c r="N65" s="669">
        <f t="shared" si="239"/>
        <v>0.053326213043586333</v>
      </c>
      <c r="O65" s="403">
        <f t="shared" si="246"/>
        <v>0.053326213043586333</v>
      </c>
      <c r="P65" s="404">
        <f t="shared" si="246"/>
        <v>0</v>
      </c>
      <c r="Q65" s="350">
        <f t="shared" si="245"/>
        <v>0.11379045130553528</v>
      </c>
    </row>
    <row r="66">
      <c r="B66" s="606" t="s">
        <v>157</v>
      </c>
      <c r="C66" s="612" t="s">
        <v>27</v>
      </c>
      <c r="D66" s="174">
        <f>D67+D68</f>
        <v>10.72369</v>
      </c>
      <c r="E66" s="175">
        <f t="shared" si="236"/>
        <v>3.8201387073972342</v>
      </c>
      <c r="F66" s="176">
        <f>F67+F68</f>
        <v>0.41127762899575498</v>
      </c>
      <c r="G66" s="177">
        <f>G67+G68</f>
        <v>0.48664935912012369</v>
      </c>
      <c r="H66" s="510">
        <f>H67+H68</f>
        <v>2.9222117192813557</v>
      </c>
      <c r="I66" s="175">
        <f t="shared" si="237"/>
        <v>6.506824741459166</v>
      </c>
      <c r="J66" s="176">
        <f t="shared" ref="J66:Q66" si="247">J67+J68</f>
        <v>4.2566039098214681</v>
      </c>
      <c r="K66" s="177">
        <f t="shared" si="247"/>
        <v>1.7179486973513574</v>
      </c>
      <c r="L66" s="510">
        <f t="shared" si="247"/>
        <v>0.53227213428634057</v>
      </c>
      <c r="M66" s="175">
        <f t="shared" si="247"/>
        <v>0.31643619242963467</v>
      </c>
      <c r="N66" s="179">
        <f t="shared" si="239"/>
        <v>0.025620310163576271</v>
      </c>
      <c r="O66" s="177">
        <f t="shared" si="247"/>
        <v>0.025620310163576271</v>
      </c>
      <c r="P66" s="178">
        <f t="shared" si="247"/>
        <v>0</v>
      </c>
      <c r="Q66" s="175">
        <f t="shared" si="247"/>
        <v>0.054670048550386839</v>
      </c>
    </row>
    <row r="67">
      <c r="B67" s="608" t="s">
        <v>408</v>
      </c>
      <c r="C67" s="613" t="s">
        <v>29</v>
      </c>
      <c r="D67" s="354">
        <v>10.72369</v>
      </c>
      <c r="E67" s="350">
        <f t="shared" si="236"/>
        <v>3.8201387073972342</v>
      </c>
      <c r="F67" s="402">
        <f t="shared" ref="F67:H68" si="248">IFERROR($D67*F87/100, 0)</f>
        <v>0.41127762899575498</v>
      </c>
      <c r="G67" s="403">
        <f t="shared" si="248"/>
        <v>0.48664935912012369</v>
      </c>
      <c r="H67" s="668">
        <f t="shared" si="248"/>
        <v>2.9222117192813557</v>
      </c>
      <c r="I67" s="350">
        <f t="shared" si="237"/>
        <v>6.506824741459166</v>
      </c>
      <c r="J67" s="402">
        <f t="shared" ref="J67:Q68" si="249">IFERROR($D67*J87/100, 0)</f>
        <v>4.2566039098214681</v>
      </c>
      <c r="K67" s="403">
        <f t="shared" si="249"/>
        <v>1.7179486973513574</v>
      </c>
      <c r="L67" s="668">
        <f t="shared" si="249"/>
        <v>0.53227213428634057</v>
      </c>
      <c r="M67" s="350">
        <f t="shared" si="249"/>
        <v>0.31643619242963467</v>
      </c>
      <c r="N67" s="669">
        <f t="shared" si="239"/>
        <v>0.025620310163576271</v>
      </c>
      <c r="O67" s="403">
        <f t="shared" si="249"/>
        <v>0.025620310163576271</v>
      </c>
      <c r="P67" s="404">
        <f t="shared" si="249"/>
        <v>0</v>
      </c>
      <c r="Q67" s="350">
        <f t="shared" si="249"/>
        <v>0.054670048550386839</v>
      </c>
    </row>
    <row r="68">
      <c r="B68" s="608" t="s">
        <v>610</v>
      </c>
      <c r="C68" s="613" t="s">
        <v>31</v>
      </c>
      <c r="D68" s="354">
        <v>0</v>
      </c>
      <c r="E68" s="350">
        <f t="shared" si="236"/>
        <v>0</v>
      </c>
      <c r="F68" s="402">
        <f t="shared" si="248"/>
        <v>0</v>
      </c>
      <c r="G68" s="403">
        <f t="shared" si="248"/>
        <v>0</v>
      </c>
      <c r="H68" s="668">
        <f t="shared" si="248"/>
        <v>0</v>
      </c>
      <c r="I68" s="350">
        <f t="shared" si="237"/>
        <v>0</v>
      </c>
      <c r="J68" s="402">
        <f t="shared" si="249"/>
        <v>0</v>
      </c>
      <c r="K68" s="403">
        <f t="shared" si="249"/>
        <v>0</v>
      </c>
      <c r="L68" s="668">
        <f t="shared" si="249"/>
        <v>0</v>
      </c>
      <c r="M68" s="350">
        <f t="shared" si="249"/>
        <v>0</v>
      </c>
      <c r="N68" s="669">
        <f t="shared" si="239"/>
        <v>0</v>
      </c>
      <c r="O68" s="403">
        <f t="shared" si="249"/>
        <v>0</v>
      </c>
      <c r="P68" s="404">
        <f t="shared" si="249"/>
        <v>0</v>
      </c>
      <c r="Q68" s="350">
        <f t="shared" si="249"/>
        <v>0</v>
      </c>
    </row>
    <row r="69">
      <c r="B69" s="606" t="s">
        <v>409</v>
      </c>
      <c r="C69" s="612" t="s">
        <v>33</v>
      </c>
      <c r="D69" s="174">
        <f>D70+D71</f>
        <v>2.78857</v>
      </c>
      <c r="E69" s="175">
        <f t="shared" si="236"/>
        <v>0.99338233343995452</v>
      </c>
      <c r="F69" s="176">
        <f>F70+F71</f>
        <v>0.10694793097233253</v>
      </c>
      <c r="G69" s="177">
        <f>G70+G71</f>
        <v>0.1265474667172963</v>
      </c>
      <c r="H69" s="510">
        <f>H70+H71</f>
        <v>0.75988693575032573</v>
      </c>
      <c r="I69" s="175">
        <f t="shared" si="237"/>
        <v>1.6920235729763529</v>
      </c>
      <c r="J69" s="176">
        <f t="shared" ref="J69:Q69" si="250">J70+J71</f>
        <v>1.1068799979121786</v>
      </c>
      <c r="K69" s="177">
        <f t="shared" si="250"/>
        <v>0.44673243995052769</v>
      </c>
      <c r="L69" s="510">
        <f t="shared" si="250"/>
        <v>0.13841113511364658</v>
      </c>
      <c r="M69" s="175">
        <f t="shared" si="250"/>
        <v>0.082285526075773024</v>
      </c>
      <c r="N69" s="179">
        <f t="shared" si="239"/>
        <v>0.0066622616200994137</v>
      </c>
      <c r="O69" s="177">
        <f t="shared" si="250"/>
        <v>0.0066622616200994137</v>
      </c>
      <c r="P69" s="178">
        <f t="shared" si="250"/>
        <v>0</v>
      </c>
      <c r="Q69" s="175">
        <f t="shared" si="250"/>
        <v>0.014216305887819605</v>
      </c>
    </row>
    <row r="70">
      <c r="B70" s="608" t="s">
        <v>410</v>
      </c>
      <c r="C70" s="613" t="s">
        <v>595</v>
      </c>
      <c r="D70" s="354">
        <v>0</v>
      </c>
      <c r="E70" s="350">
        <f t="shared" si="236"/>
        <v>0</v>
      </c>
      <c r="F70" s="402">
        <f t="shared" ref="F70:H71" si="251">IFERROR($D70*F89/100, 0)</f>
        <v>0</v>
      </c>
      <c r="G70" s="403">
        <f t="shared" si="251"/>
        <v>0</v>
      </c>
      <c r="H70" s="668">
        <f t="shared" si="251"/>
        <v>0</v>
      </c>
      <c r="I70" s="350">
        <f t="shared" si="237"/>
        <v>0</v>
      </c>
      <c r="J70" s="402">
        <f t="shared" ref="J70:Q71" si="252">IFERROR($D70*J89/100, 0)</f>
        <v>0</v>
      </c>
      <c r="K70" s="403">
        <f t="shared" si="252"/>
        <v>0</v>
      </c>
      <c r="L70" s="668">
        <f t="shared" si="252"/>
        <v>0</v>
      </c>
      <c r="M70" s="350">
        <f t="shared" si="252"/>
        <v>0</v>
      </c>
      <c r="N70" s="669">
        <f t="shared" si="239"/>
        <v>0</v>
      </c>
      <c r="O70" s="403">
        <f t="shared" ref="O70:P71" si="253">IFERROR($D70*O89/100, 0)</f>
        <v>0</v>
      </c>
      <c r="P70" s="404">
        <f t="shared" si="253"/>
        <v>0</v>
      </c>
      <c r="Q70" s="350">
        <f t="shared" si="252"/>
        <v>0</v>
      </c>
    </row>
    <row r="71">
      <c r="B71" s="608" t="s">
        <v>411</v>
      </c>
      <c r="C71" s="649" t="s">
        <v>597</v>
      </c>
      <c r="D71" s="354">
        <v>2.78857</v>
      </c>
      <c r="E71" s="350">
        <f t="shared" si="236"/>
        <v>0.99338233343995452</v>
      </c>
      <c r="F71" s="402">
        <f t="shared" si="251"/>
        <v>0.10694793097233253</v>
      </c>
      <c r="G71" s="403">
        <f t="shared" si="251"/>
        <v>0.1265474667172963</v>
      </c>
      <c r="H71" s="668">
        <f t="shared" si="251"/>
        <v>0.75988693575032573</v>
      </c>
      <c r="I71" s="350">
        <f t="shared" si="237"/>
        <v>1.6920235729763529</v>
      </c>
      <c r="J71" s="402">
        <f t="shared" si="252"/>
        <v>1.1068799979121786</v>
      </c>
      <c r="K71" s="403">
        <f t="shared" si="252"/>
        <v>0.44673243995052769</v>
      </c>
      <c r="L71" s="668">
        <f t="shared" si="252"/>
        <v>0.13841113511364658</v>
      </c>
      <c r="M71" s="350">
        <f t="shared" si="252"/>
        <v>0.082285526075773024</v>
      </c>
      <c r="N71" s="669">
        <f t="shared" si="239"/>
        <v>0.0066622616200994137</v>
      </c>
      <c r="O71" s="403">
        <f t="shared" si="253"/>
        <v>0.0066622616200994137</v>
      </c>
      <c r="P71" s="404">
        <f t="shared" si="253"/>
        <v>0</v>
      </c>
      <c r="Q71" s="350">
        <f t="shared" si="252"/>
        <v>0.014216305887819605</v>
      </c>
    </row>
    <row r="72">
      <c r="B72" s="606" t="s">
        <v>415</v>
      </c>
      <c r="C72" s="618" t="s">
        <v>39</v>
      </c>
      <c r="D72" s="376">
        <f>D73+D74</f>
        <v>135.99242000000001</v>
      </c>
      <c r="E72" s="619">
        <f t="shared" si="236"/>
        <v>48.445069519411859</v>
      </c>
      <c r="F72" s="620">
        <f>F73+F74</f>
        <v>5.2156151528993195</v>
      </c>
      <c r="G72" s="621">
        <f>G73+G74</f>
        <v>6.1714413637651493</v>
      </c>
      <c r="H72" s="622">
        <f>H73+H74</f>
        <v>37.058013002747394</v>
      </c>
      <c r="I72" s="619">
        <f t="shared" si="237"/>
        <v>82.516264747200495</v>
      </c>
      <c r="J72" s="620">
        <f t="shared" ref="J72:Q72" si="254">J73+J74</f>
        <v>53.980100756184044</v>
      </c>
      <c r="K72" s="621">
        <f t="shared" si="254"/>
        <v>21.786157636845029</v>
      </c>
      <c r="L72" s="622">
        <f t="shared" si="254"/>
        <v>6.750006354171413</v>
      </c>
      <c r="M72" s="619">
        <f t="shared" si="254"/>
        <v>4.012883959168132</v>
      </c>
      <c r="N72" s="623">
        <f t="shared" si="239"/>
        <v>0.3249038325702564</v>
      </c>
      <c r="O72" s="621">
        <f t="shared" si="254"/>
        <v>0.3249038325702564</v>
      </c>
      <c r="P72" s="650">
        <f t="shared" si="254"/>
        <v>0</v>
      </c>
      <c r="Q72" s="619">
        <f t="shared" si="254"/>
        <v>0.69329794164924552</v>
      </c>
    </row>
    <row r="73">
      <c r="B73" s="624" t="s">
        <v>611</v>
      </c>
      <c r="C73" s="625" t="s">
        <v>41</v>
      </c>
      <c r="D73" s="364">
        <v>20.899999999999999</v>
      </c>
      <c r="E73" s="350">
        <f t="shared" si="236"/>
        <v>7.4452822661418034</v>
      </c>
      <c r="F73" s="402">
        <f t="shared" ref="F73:H74" si="255">IFERROR($D73*F91/100, 0)</f>
        <v>0.80156200393812949</v>
      </c>
      <c r="G73" s="403">
        <f t="shared" si="255"/>
        <v>0.9484581898218416</v>
      </c>
      <c r="H73" s="668">
        <f t="shared" si="255"/>
        <v>5.6952620723818326</v>
      </c>
      <c r="I73" s="350">
        <f t="shared" si="237"/>
        <v>12.681515140450401</v>
      </c>
      <c r="J73" s="402">
        <f t="shared" ref="J73:Q74" si="256">IFERROR($D73*J91/100, 0)</f>
        <v>8.2959337425148139</v>
      </c>
      <c r="K73" s="403">
        <f t="shared" si="256"/>
        <v>3.3482064265792246</v>
      </c>
      <c r="L73" s="668">
        <f t="shared" si="256"/>
        <v>1.0373749713563631</v>
      </c>
      <c r="M73" s="350">
        <f t="shared" si="256"/>
        <v>0.61672021680777467</v>
      </c>
      <c r="N73" s="669">
        <f t="shared" si="239"/>
        <v>0.049932857292475263</v>
      </c>
      <c r="O73" s="403">
        <f t="shared" ref="O73:P74" si="257">IFERROR($D73*O91/100, 0)</f>
        <v>0.049932857292475263</v>
      </c>
      <c r="P73" s="404">
        <f t="shared" si="257"/>
        <v>0</v>
      </c>
      <c r="Q73" s="350">
        <f t="shared" si="256"/>
        <v>0.10654951930754103</v>
      </c>
    </row>
    <row r="74">
      <c r="B74" s="624" t="s">
        <v>612</v>
      </c>
      <c r="C74" s="629" t="s">
        <v>43</v>
      </c>
      <c r="D74" s="284">
        <v>115.09242</v>
      </c>
      <c r="E74" s="350">
        <f t="shared" si="236"/>
        <v>40.999787253270064</v>
      </c>
      <c r="F74" s="402">
        <f t="shared" si="255"/>
        <v>4.4140531489611901</v>
      </c>
      <c r="G74" s="403">
        <f t="shared" si="255"/>
        <v>5.2229831739433079</v>
      </c>
      <c r="H74" s="668">
        <f t="shared" si="255"/>
        <v>31.362750930365564</v>
      </c>
      <c r="I74" s="350">
        <f t="shared" si="237"/>
        <v>69.83474960675008</v>
      </c>
      <c r="J74" s="402">
        <f t="shared" si="256"/>
        <v>45.684167013669231</v>
      </c>
      <c r="K74" s="403">
        <f t="shared" si="256"/>
        <v>18.437951210265805</v>
      </c>
      <c r="L74" s="668">
        <f t="shared" si="256"/>
        <v>5.7126313828150499</v>
      </c>
      <c r="M74" s="350">
        <f t="shared" si="256"/>
        <v>3.3961637423603572</v>
      </c>
      <c r="N74" s="669">
        <f t="shared" si="239"/>
        <v>0.27497097527778114</v>
      </c>
      <c r="O74" s="403">
        <f t="shared" si="257"/>
        <v>0.27497097527778114</v>
      </c>
      <c r="P74" s="404">
        <f t="shared" si="257"/>
        <v>0</v>
      </c>
      <c r="Q74" s="350">
        <f t="shared" si="256"/>
        <v>0.58674842234170443</v>
      </c>
    </row>
    <row r="75">
      <c r="B75" s="630" t="s">
        <v>416</v>
      </c>
      <c r="C75" s="631" t="s">
        <v>598</v>
      </c>
      <c r="D75" s="376">
        <f>SUM(D76:D78)</f>
        <v>0</v>
      </c>
      <c r="E75" s="619">
        <f t="shared" si="236"/>
        <v>0</v>
      </c>
      <c r="F75" s="376">
        <f t="shared" ref="F75:H75" si="258">SUM(F76:F78)</f>
        <v>0</v>
      </c>
      <c r="G75" s="611">
        <f t="shared" si="258"/>
        <v>0</v>
      </c>
      <c r="H75" s="611">
        <f t="shared" si="258"/>
        <v>0</v>
      </c>
      <c r="I75" s="619">
        <f t="shared" si="237"/>
        <v>0</v>
      </c>
      <c r="J75" s="376">
        <f t="shared" ref="J75:Q75" si="259">SUM(J76:J78)</f>
        <v>0</v>
      </c>
      <c r="K75" s="611">
        <f t="shared" si="259"/>
        <v>0</v>
      </c>
      <c r="L75" s="611">
        <f t="shared" si="259"/>
        <v>0</v>
      </c>
      <c r="M75" s="372">
        <f t="shared" si="259"/>
        <v>0</v>
      </c>
      <c r="N75" s="623">
        <f t="shared" si="239"/>
        <v>0</v>
      </c>
      <c r="O75" s="611">
        <f t="shared" si="259"/>
        <v>0</v>
      </c>
      <c r="P75" s="375">
        <f t="shared" si="259"/>
        <v>0</v>
      </c>
      <c r="Q75" s="372">
        <f t="shared" si="259"/>
        <v>0</v>
      </c>
    </row>
    <row r="76">
      <c r="B76" s="632" t="s">
        <v>417</v>
      </c>
      <c r="C76" s="633" t="s">
        <v>599</v>
      </c>
      <c r="D76" s="284">
        <v>0</v>
      </c>
      <c r="E76" s="350">
        <f t="shared" si="236"/>
        <v>0</v>
      </c>
      <c r="F76" s="402">
        <f t="shared" ref="F76:H78" si="260">IFERROR($D76*F93/100, 0)</f>
        <v>0</v>
      </c>
      <c r="G76" s="403">
        <f t="shared" si="260"/>
        <v>0</v>
      </c>
      <c r="H76" s="668">
        <f t="shared" si="260"/>
        <v>0</v>
      </c>
      <c r="I76" s="350">
        <f t="shared" si="237"/>
        <v>0</v>
      </c>
      <c r="J76" s="402">
        <f t="shared" ref="J76:Q78" si="261">IFERROR($D76*J93/100, 0)</f>
        <v>0</v>
      </c>
      <c r="K76" s="403">
        <f t="shared" si="261"/>
        <v>0</v>
      </c>
      <c r="L76" s="668">
        <f t="shared" si="261"/>
        <v>0</v>
      </c>
      <c r="M76" s="350">
        <f t="shared" si="261"/>
        <v>0</v>
      </c>
      <c r="N76" s="669">
        <f t="shared" si="239"/>
        <v>0</v>
      </c>
      <c r="O76" s="403">
        <f t="shared" ref="O76:P78" si="262">IFERROR($D76*O93/100, 0)</f>
        <v>0</v>
      </c>
      <c r="P76" s="404">
        <f t="shared" si="262"/>
        <v>0</v>
      </c>
      <c r="Q76" s="350">
        <f t="shared" si="261"/>
        <v>0</v>
      </c>
    </row>
    <row r="77">
      <c r="B77" s="624" t="s">
        <v>418</v>
      </c>
      <c r="C77" s="633" t="s">
        <v>599</v>
      </c>
      <c r="D77" s="284">
        <v>0</v>
      </c>
      <c r="E77" s="350">
        <f t="shared" si="236"/>
        <v>0</v>
      </c>
      <c r="F77" s="402">
        <f t="shared" si="260"/>
        <v>0</v>
      </c>
      <c r="G77" s="403">
        <f t="shared" si="260"/>
        <v>0</v>
      </c>
      <c r="H77" s="668">
        <f t="shared" si="260"/>
        <v>0</v>
      </c>
      <c r="I77" s="350">
        <f t="shared" si="237"/>
        <v>0</v>
      </c>
      <c r="J77" s="402">
        <f t="shared" si="261"/>
        <v>0</v>
      </c>
      <c r="K77" s="403">
        <f t="shared" si="261"/>
        <v>0</v>
      </c>
      <c r="L77" s="668">
        <f t="shared" si="261"/>
        <v>0</v>
      </c>
      <c r="M77" s="350">
        <f t="shared" si="261"/>
        <v>0</v>
      </c>
      <c r="N77" s="669">
        <f t="shared" si="239"/>
        <v>0</v>
      </c>
      <c r="O77" s="403">
        <f t="shared" si="262"/>
        <v>0</v>
      </c>
      <c r="P77" s="404">
        <f t="shared" si="262"/>
        <v>0</v>
      </c>
      <c r="Q77" s="350">
        <f t="shared" si="261"/>
        <v>0</v>
      </c>
    </row>
    <row r="78" thickBot="1">
      <c r="B78" s="670" t="s">
        <v>419</v>
      </c>
      <c r="C78" s="635" t="s">
        <v>599</v>
      </c>
      <c r="D78" s="364">
        <v>0</v>
      </c>
      <c r="E78" s="671">
        <f t="shared" si="236"/>
        <v>0</v>
      </c>
      <c r="F78" s="672">
        <f t="shared" si="260"/>
        <v>0</v>
      </c>
      <c r="G78" s="673">
        <f t="shared" si="260"/>
        <v>0</v>
      </c>
      <c r="H78" s="674">
        <f t="shared" si="260"/>
        <v>0</v>
      </c>
      <c r="I78" s="675">
        <f t="shared" si="237"/>
        <v>0</v>
      </c>
      <c r="J78" s="672">
        <f t="shared" si="261"/>
        <v>0</v>
      </c>
      <c r="K78" s="673">
        <f t="shared" si="261"/>
        <v>0</v>
      </c>
      <c r="L78" s="674">
        <f t="shared" si="261"/>
        <v>0</v>
      </c>
      <c r="M78" s="675">
        <f t="shared" si="261"/>
        <v>0</v>
      </c>
      <c r="N78" s="676">
        <f t="shared" si="239"/>
        <v>0</v>
      </c>
      <c r="O78" s="673">
        <f t="shared" si="262"/>
        <v>0</v>
      </c>
      <c r="P78" s="677">
        <f t="shared" si="262"/>
        <v>0</v>
      </c>
      <c r="Q78" s="675">
        <f t="shared" si="261"/>
        <v>0</v>
      </c>
    </row>
    <row r="79" thickBot="1" ht="66.75" customHeight="1">
      <c r="B79" s="596" t="s">
        <v>63</v>
      </c>
      <c r="C79" s="53" t="s">
        <v>613</v>
      </c>
      <c r="D79" s="153" t="s">
        <v>249</v>
      </c>
      <c r="E79" s="154" t="s">
        <v>250</v>
      </c>
      <c r="F79" s="155" t="s">
        <v>251</v>
      </c>
      <c r="G79" s="156" t="s">
        <v>252</v>
      </c>
      <c r="H79" s="157" t="s">
        <v>253</v>
      </c>
      <c r="I79" s="154" t="s">
        <v>254</v>
      </c>
      <c r="J79" s="155" t="s">
        <v>255</v>
      </c>
      <c r="K79" s="156" t="s">
        <v>256</v>
      </c>
      <c r="L79" s="678" t="s">
        <v>257</v>
      </c>
      <c r="M79" s="154" t="s">
        <v>258</v>
      </c>
      <c r="N79" s="158" t="s">
        <v>259</v>
      </c>
      <c r="O79" s="160" t="s">
        <v>260</v>
      </c>
      <c r="P79" s="516" t="s">
        <v>261</v>
      </c>
      <c r="Q79" s="162" t="s">
        <v>262</v>
      </c>
    </row>
    <row r="80">
      <c r="B80" s="417" t="s">
        <v>65</v>
      </c>
      <c r="C80" s="679" t="s">
        <v>614</v>
      </c>
      <c r="D80" s="680">
        <f t="shared" ref="D80:D95" si="263">E80+I80+M80+N80+Q80</f>
        <v>99.999999999999986</v>
      </c>
      <c r="E80" s="681">
        <f t="shared" ref="E80:E95" si="264">SUM(F80:H80)</f>
        <v>35.623360125080403</v>
      </c>
      <c r="F80" s="682">
        <v>3.8352248992255</v>
      </c>
      <c r="G80" s="683">
        <v>4.5380774632624004</v>
      </c>
      <c r="H80" s="684">
        <v>27.250057762592501</v>
      </c>
      <c r="I80" s="681">
        <f t="shared" ref="I80:I95" si="265">SUM(J80:L80)</f>
        <v>60.677105935169386</v>
      </c>
      <c r="J80" s="682">
        <v>39.693462882845999</v>
      </c>
      <c r="K80" s="683">
        <v>16.020126442962798</v>
      </c>
      <c r="L80" s="684">
        <v>4.9635166093605898</v>
      </c>
      <c r="M80" s="685">
        <v>2.95081443448696</v>
      </c>
      <c r="N80" s="686">
        <f>SUM(O80:P80)</f>
        <v>0.23891319278696299</v>
      </c>
      <c r="O80" s="683">
        <v>0.23891319278696299</v>
      </c>
      <c r="P80" s="687">
        <v>0</v>
      </c>
      <c r="Q80" s="685">
        <v>0.50980631247627295</v>
      </c>
    </row>
    <row r="81">
      <c r="B81" s="447" t="s">
        <v>69</v>
      </c>
      <c r="C81" s="688" t="s">
        <v>615</v>
      </c>
      <c r="D81" s="689">
        <f t="shared" si="263"/>
        <v>99.999999999999986</v>
      </c>
      <c r="E81" s="690">
        <f t="shared" si="264"/>
        <v>35.623360125080403</v>
      </c>
      <c r="F81" s="691">
        <v>3.8352248992255</v>
      </c>
      <c r="G81" s="692">
        <v>4.5380774632624004</v>
      </c>
      <c r="H81" s="693">
        <v>27.250057762592501</v>
      </c>
      <c r="I81" s="690">
        <f t="shared" si="265"/>
        <v>60.677105935169386</v>
      </c>
      <c r="J81" s="691">
        <v>39.693462882845999</v>
      </c>
      <c r="K81" s="692">
        <v>16.020126442962798</v>
      </c>
      <c r="L81" s="693">
        <v>4.9635166093605898</v>
      </c>
      <c r="M81" s="694">
        <v>2.95081443448696</v>
      </c>
      <c r="N81" s="686">
        <f t="shared" ref="N81:N95" si="266">SUM(O81:P81)</f>
        <v>0.23891319278696299</v>
      </c>
      <c r="O81" s="692">
        <v>0.23891319278696299</v>
      </c>
      <c r="P81" s="695">
        <v>0</v>
      </c>
      <c r="Q81" s="694">
        <v>0.50980631247627295</v>
      </c>
    </row>
    <row r="82">
      <c r="B82" s="447" t="s">
        <v>71</v>
      </c>
      <c r="C82" s="688" t="s">
        <v>616</v>
      </c>
      <c r="D82" s="689">
        <f t="shared" si="263"/>
        <v>99.999999999999986</v>
      </c>
      <c r="E82" s="690">
        <f t="shared" si="264"/>
        <v>35.623360125080403</v>
      </c>
      <c r="F82" s="691">
        <v>3.8352248992255</v>
      </c>
      <c r="G82" s="692">
        <v>4.5380774632624004</v>
      </c>
      <c r="H82" s="693">
        <v>27.250057762592501</v>
      </c>
      <c r="I82" s="690">
        <f t="shared" si="265"/>
        <v>60.677105935169386</v>
      </c>
      <c r="J82" s="691">
        <v>39.693462882845999</v>
      </c>
      <c r="K82" s="692">
        <v>16.020126442962798</v>
      </c>
      <c r="L82" s="693">
        <v>4.9635166093605898</v>
      </c>
      <c r="M82" s="694">
        <v>2.95081443448696</v>
      </c>
      <c r="N82" s="686">
        <f t="shared" si="266"/>
        <v>0.23891319278696299</v>
      </c>
      <c r="O82" s="692">
        <v>0.23891319278696299</v>
      </c>
      <c r="P82" s="695">
        <v>0</v>
      </c>
      <c r="Q82" s="694">
        <v>0.50980631247627295</v>
      </c>
    </row>
    <row r="83">
      <c r="B83" s="451" t="s">
        <v>73</v>
      </c>
      <c r="C83" s="688" t="s">
        <v>617</v>
      </c>
      <c r="D83" s="689">
        <f t="shared" si="263"/>
        <v>99.999999999999986</v>
      </c>
      <c r="E83" s="690">
        <f t="shared" si="264"/>
        <v>35.623360125080403</v>
      </c>
      <c r="F83" s="691">
        <v>3.8352248992255</v>
      </c>
      <c r="G83" s="692">
        <v>4.5380774632624004</v>
      </c>
      <c r="H83" s="693">
        <v>27.250057762592501</v>
      </c>
      <c r="I83" s="690">
        <f t="shared" si="265"/>
        <v>60.677105935169386</v>
      </c>
      <c r="J83" s="691">
        <v>39.693462882845999</v>
      </c>
      <c r="K83" s="692">
        <v>16.020126442962798</v>
      </c>
      <c r="L83" s="693">
        <v>4.9635166093605898</v>
      </c>
      <c r="M83" s="694">
        <v>2.95081443448696</v>
      </c>
      <c r="N83" s="686">
        <f t="shared" si="266"/>
        <v>0.23891319278696299</v>
      </c>
      <c r="O83" s="692">
        <v>0.23891319278696299</v>
      </c>
      <c r="P83" s="695">
        <v>0</v>
      </c>
      <c r="Q83" s="694">
        <v>0.50980631247627295</v>
      </c>
    </row>
    <row r="84">
      <c r="B84" s="447" t="s">
        <v>75</v>
      </c>
      <c r="C84" s="688" t="s">
        <v>618</v>
      </c>
      <c r="D84" s="689">
        <f t="shared" si="263"/>
        <v>99.999999999999986</v>
      </c>
      <c r="E84" s="690">
        <f t="shared" si="264"/>
        <v>35.623360125080403</v>
      </c>
      <c r="F84" s="691">
        <v>3.8352248992255</v>
      </c>
      <c r="G84" s="692">
        <v>4.5380774632624004</v>
      </c>
      <c r="H84" s="693">
        <v>27.250057762592501</v>
      </c>
      <c r="I84" s="690">
        <f t="shared" si="265"/>
        <v>60.677105935169386</v>
      </c>
      <c r="J84" s="691">
        <v>39.693462882845999</v>
      </c>
      <c r="K84" s="692">
        <v>16.020126442962798</v>
      </c>
      <c r="L84" s="693">
        <v>4.9635166093605898</v>
      </c>
      <c r="M84" s="694">
        <v>2.95081443448696</v>
      </c>
      <c r="N84" s="686">
        <f t="shared" si="266"/>
        <v>0.23891319278696299</v>
      </c>
      <c r="O84" s="692">
        <v>0.23891319278696299</v>
      </c>
      <c r="P84" s="695">
        <v>0</v>
      </c>
      <c r="Q84" s="694">
        <v>0.50980631247627295</v>
      </c>
    </row>
    <row r="85">
      <c r="B85" s="447" t="s">
        <v>460</v>
      </c>
      <c r="C85" s="688" t="s">
        <v>619</v>
      </c>
      <c r="D85" s="689">
        <f t="shared" si="263"/>
        <v>99.999999999999986</v>
      </c>
      <c r="E85" s="690">
        <f t="shared" si="264"/>
        <v>35.623360125080403</v>
      </c>
      <c r="F85" s="691">
        <v>3.8352248992255</v>
      </c>
      <c r="G85" s="692">
        <v>4.5380774632624004</v>
      </c>
      <c r="H85" s="693">
        <v>27.250057762592501</v>
      </c>
      <c r="I85" s="690">
        <f t="shared" si="265"/>
        <v>60.677105935169386</v>
      </c>
      <c r="J85" s="691">
        <v>39.693462882845999</v>
      </c>
      <c r="K85" s="692">
        <v>16.020126442962798</v>
      </c>
      <c r="L85" s="693">
        <v>4.9635166093605898</v>
      </c>
      <c r="M85" s="694">
        <v>2.95081443448696</v>
      </c>
      <c r="N85" s="686">
        <f t="shared" si="266"/>
        <v>0.23891319278696299</v>
      </c>
      <c r="O85" s="692">
        <v>0.23891319278696299</v>
      </c>
      <c r="P85" s="695">
        <v>0</v>
      </c>
      <c r="Q85" s="694">
        <v>0.50980631247627295</v>
      </c>
    </row>
    <row r="86">
      <c r="B86" s="447" t="s">
        <v>464</v>
      </c>
      <c r="C86" s="688" t="s">
        <v>620</v>
      </c>
      <c r="D86" s="689">
        <f t="shared" si="263"/>
        <v>99.999999999999986</v>
      </c>
      <c r="E86" s="690">
        <f t="shared" si="264"/>
        <v>35.623360125080403</v>
      </c>
      <c r="F86" s="691">
        <v>3.8352248992255</v>
      </c>
      <c r="G86" s="692">
        <v>4.5380774632624004</v>
      </c>
      <c r="H86" s="693">
        <v>27.250057762592501</v>
      </c>
      <c r="I86" s="690">
        <f t="shared" si="265"/>
        <v>60.677105935169386</v>
      </c>
      <c r="J86" s="691">
        <v>39.693462882845999</v>
      </c>
      <c r="K86" s="692">
        <v>16.020126442962798</v>
      </c>
      <c r="L86" s="693">
        <v>4.9635166093605898</v>
      </c>
      <c r="M86" s="694">
        <v>2.95081443448696</v>
      </c>
      <c r="N86" s="686">
        <f t="shared" si="266"/>
        <v>0.23891319278696299</v>
      </c>
      <c r="O86" s="692">
        <v>0.23891319278696299</v>
      </c>
      <c r="P86" s="695">
        <v>0</v>
      </c>
      <c r="Q86" s="694">
        <v>0.50980631247627295</v>
      </c>
    </row>
    <row r="87">
      <c r="B87" s="451" t="s">
        <v>468</v>
      </c>
      <c r="C87" s="688" t="s">
        <v>621</v>
      </c>
      <c r="D87" s="689">
        <f t="shared" si="263"/>
        <v>99.999999999999986</v>
      </c>
      <c r="E87" s="690">
        <f t="shared" si="264"/>
        <v>35.623360125080403</v>
      </c>
      <c r="F87" s="691">
        <v>3.8352248992255</v>
      </c>
      <c r="G87" s="692">
        <v>4.5380774632624004</v>
      </c>
      <c r="H87" s="693">
        <v>27.250057762592501</v>
      </c>
      <c r="I87" s="690">
        <f t="shared" si="265"/>
        <v>60.677105935169386</v>
      </c>
      <c r="J87" s="691">
        <v>39.693462882845999</v>
      </c>
      <c r="K87" s="692">
        <v>16.020126442962798</v>
      </c>
      <c r="L87" s="693">
        <v>4.9635166093605898</v>
      </c>
      <c r="M87" s="694">
        <v>2.95081443448696</v>
      </c>
      <c r="N87" s="686">
        <f t="shared" si="266"/>
        <v>0.23891319278696299</v>
      </c>
      <c r="O87" s="692">
        <v>0.23891319278696299</v>
      </c>
      <c r="P87" s="695">
        <v>0</v>
      </c>
      <c r="Q87" s="694">
        <v>0.50980631247627295</v>
      </c>
    </row>
    <row r="88">
      <c r="B88" s="451" t="s">
        <v>472</v>
      </c>
      <c r="C88" s="688" t="s">
        <v>622</v>
      </c>
      <c r="D88" s="689">
        <f t="shared" si="263"/>
        <v>99.999999999999986</v>
      </c>
      <c r="E88" s="690">
        <f t="shared" si="264"/>
        <v>35.623360125080403</v>
      </c>
      <c r="F88" s="691">
        <v>3.8352248992255</v>
      </c>
      <c r="G88" s="692">
        <v>4.5380774632624004</v>
      </c>
      <c r="H88" s="693">
        <v>27.250057762592501</v>
      </c>
      <c r="I88" s="690">
        <f t="shared" si="265"/>
        <v>60.677105935169386</v>
      </c>
      <c r="J88" s="691">
        <v>39.693462882845999</v>
      </c>
      <c r="K88" s="692">
        <v>16.020126442962798</v>
      </c>
      <c r="L88" s="693">
        <v>4.9635166093605898</v>
      </c>
      <c r="M88" s="694">
        <v>2.95081443448696</v>
      </c>
      <c r="N88" s="686">
        <f t="shared" si="266"/>
        <v>0.23891319278696299</v>
      </c>
      <c r="O88" s="692">
        <v>0.23891319278696299</v>
      </c>
      <c r="P88" s="695">
        <v>0</v>
      </c>
      <c r="Q88" s="694">
        <v>0.50980631247627295</v>
      </c>
    </row>
    <row r="89">
      <c r="B89" s="451" t="s">
        <v>488</v>
      </c>
      <c r="C89" s="688" t="s">
        <v>623</v>
      </c>
      <c r="D89" s="689">
        <f t="shared" si="263"/>
        <v>99.999999999999986</v>
      </c>
      <c r="E89" s="690">
        <f t="shared" si="264"/>
        <v>35.623360125080403</v>
      </c>
      <c r="F89" s="691">
        <v>3.8352248992255</v>
      </c>
      <c r="G89" s="692">
        <v>4.5380774632624004</v>
      </c>
      <c r="H89" s="693">
        <v>27.250057762592501</v>
      </c>
      <c r="I89" s="690">
        <f t="shared" si="265"/>
        <v>60.677105935169386</v>
      </c>
      <c r="J89" s="691">
        <v>39.693462882845999</v>
      </c>
      <c r="K89" s="692">
        <v>16.020126442962798</v>
      </c>
      <c r="L89" s="693">
        <v>4.9635166093605898</v>
      </c>
      <c r="M89" s="694">
        <v>2.95081443448696</v>
      </c>
      <c r="N89" s="686">
        <f t="shared" si="266"/>
        <v>0.23891319278696299</v>
      </c>
      <c r="O89" s="692">
        <v>0.23891319278696299</v>
      </c>
      <c r="P89" s="695">
        <v>0</v>
      </c>
      <c r="Q89" s="694">
        <v>0.50980631247627295</v>
      </c>
    </row>
    <row r="90">
      <c r="B90" s="451" t="s">
        <v>489</v>
      </c>
      <c r="C90" s="688" t="s">
        <v>624</v>
      </c>
      <c r="D90" s="689">
        <f t="shared" si="263"/>
        <v>99.999999999999986</v>
      </c>
      <c r="E90" s="690">
        <f t="shared" si="264"/>
        <v>35.623360125080403</v>
      </c>
      <c r="F90" s="691">
        <v>3.8352248992255</v>
      </c>
      <c r="G90" s="692">
        <v>4.5380774632624004</v>
      </c>
      <c r="H90" s="693">
        <v>27.250057762592501</v>
      </c>
      <c r="I90" s="690">
        <f t="shared" si="265"/>
        <v>60.677105935169386</v>
      </c>
      <c r="J90" s="691">
        <v>39.693462882845999</v>
      </c>
      <c r="K90" s="692">
        <v>16.020126442962798</v>
      </c>
      <c r="L90" s="693">
        <v>4.9635166093605898</v>
      </c>
      <c r="M90" s="694">
        <v>2.95081443448696</v>
      </c>
      <c r="N90" s="686">
        <f t="shared" si="266"/>
        <v>0.23891319278696299</v>
      </c>
      <c r="O90" s="692">
        <v>0.23891319278696299</v>
      </c>
      <c r="P90" s="695">
        <v>0</v>
      </c>
      <c r="Q90" s="694">
        <v>0.50980631247627295</v>
      </c>
    </row>
    <row r="91">
      <c r="B91" s="451" t="s">
        <v>625</v>
      </c>
      <c r="C91" s="688" t="s">
        <v>626</v>
      </c>
      <c r="D91" s="689">
        <f t="shared" si="263"/>
        <v>99.999999999999986</v>
      </c>
      <c r="E91" s="690">
        <f t="shared" si="264"/>
        <v>35.623360125080403</v>
      </c>
      <c r="F91" s="691">
        <v>3.8352248992255</v>
      </c>
      <c r="G91" s="692">
        <v>4.5380774632624004</v>
      </c>
      <c r="H91" s="693">
        <v>27.250057762592501</v>
      </c>
      <c r="I91" s="690">
        <f t="shared" si="265"/>
        <v>60.677105935169386</v>
      </c>
      <c r="J91" s="691">
        <v>39.693462882845999</v>
      </c>
      <c r="K91" s="692">
        <v>16.020126442962798</v>
      </c>
      <c r="L91" s="693">
        <v>4.9635166093605898</v>
      </c>
      <c r="M91" s="694">
        <v>2.95081443448696</v>
      </c>
      <c r="N91" s="686">
        <f t="shared" si="266"/>
        <v>0.23891319278696299</v>
      </c>
      <c r="O91" s="692">
        <v>0.23891319278696299</v>
      </c>
      <c r="P91" s="695">
        <v>0</v>
      </c>
      <c r="Q91" s="694">
        <v>0.50980631247627295</v>
      </c>
    </row>
    <row r="92">
      <c r="B92" s="451" t="s">
        <v>627</v>
      </c>
      <c r="C92" s="688" t="s">
        <v>628</v>
      </c>
      <c r="D92" s="689">
        <f t="shared" si="263"/>
        <v>99.999999999999986</v>
      </c>
      <c r="E92" s="690">
        <f t="shared" si="264"/>
        <v>35.623360125080403</v>
      </c>
      <c r="F92" s="691">
        <v>3.8352248992255</v>
      </c>
      <c r="G92" s="692">
        <v>4.5380774632624004</v>
      </c>
      <c r="H92" s="693">
        <v>27.250057762592501</v>
      </c>
      <c r="I92" s="690">
        <f t="shared" si="265"/>
        <v>60.677105935169386</v>
      </c>
      <c r="J92" s="691">
        <v>39.693462882845999</v>
      </c>
      <c r="K92" s="692">
        <v>16.020126442962798</v>
      </c>
      <c r="L92" s="693">
        <v>4.9635166093605898</v>
      </c>
      <c r="M92" s="694">
        <v>2.95081443448696</v>
      </c>
      <c r="N92" s="686">
        <f t="shared" si="266"/>
        <v>0.23891319278696299</v>
      </c>
      <c r="O92" s="692">
        <v>0.23891319278696299</v>
      </c>
      <c r="P92" s="695">
        <v>0</v>
      </c>
      <c r="Q92" s="694">
        <v>0.50980631247627295</v>
      </c>
    </row>
    <row r="93">
      <c r="B93" s="447" t="s">
        <v>629</v>
      </c>
      <c r="C93" s="688" t="s">
        <v>630</v>
      </c>
      <c r="D93" s="689">
        <f t="shared" si="263"/>
        <v>99.999999999999986</v>
      </c>
      <c r="E93" s="690">
        <f t="shared" si="264"/>
        <v>35.623360125080403</v>
      </c>
      <c r="F93" s="691">
        <v>3.8352248992255</v>
      </c>
      <c r="G93" s="692">
        <v>4.5380774632624004</v>
      </c>
      <c r="H93" s="693">
        <v>27.250057762592501</v>
      </c>
      <c r="I93" s="690">
        <f t="shared" si="265"/>
        <v>60.677105935169386</v>
      </c>
      <c r="J93" s="691">
        <v>39.693462882845999</v>
      </c>
      <c r="K93" s="692">
        <v>16.020126442962798</v>
      </c>
      <c r="L93" s="693">
        <v>4.9635166093605898</v>
      </c>
      <c r="M93" s="694">
        <v>2.95081443448696</v>
      </c>
      <c r="N93" s="686">
        <f t="shared" si="266"/>
        <v>0.23891319278696299</v>
      </c>
      <c r="O93" s="692">
        <v>0.23891319278696299</v>
      </c>
      <c r="P93" s="695">
        <v>0</v>
      </c>
      <c r="Q93" s="694">
        <v>0.50980631247627295</v>
      </c>
    </row>
    <row r="94">
      <c r="B94" s="451" t="s">
        <v>631</v>
      </c>
      <c r="C94" s="696" t="s">
        <v>632</v>
      </c>
      <c r="D94" s="697">
        <f t="shared" si="263"/>
        <v>99.999999999999986</v>
      </c>
      <c r="E94" s="698">
        <f t="shared" si="264"/>
        <v>35.623360125080403</v>
      </c>
      <c r="F94" s="699">
        <v>3.8352248992255</v>
      </c>
      <c r="G94" s="700">
        <v>4.5380774632624004</v>
      </c>
      <c r="H94" s="701">
        <v>27.250057762592501</v>
      </c>
      <c r="I94" s="698">
        <f t="shared" si="265"/>
        <v>60.677105935169386</v>
      </c>
      <c r="J94" s="699">
        <v>39.693462882845999</v>
      </c>
      <c r="K94" s="700">
        <v>16.020126442962798</v>
      </c>
      <c r="L94" s="701">
        <v>4.9635166093605898</v>
      </c>
      <c r="M94" s="702">
        <v>2.95081443448696</v>
      </c>
      <c r="N94" s="686">
        <f t="shared" si="266"/>
        <v>0.23891319278696299</v>
      </c>
      <c r="O94" s="700">
        <v>0.23891319278696299</v>
      </c>
      <c r="P94" s="703">
        <v>0</v>
      </c>
      <c r="Q94" s="702">
        <v>0.50980631247627295</v>
      </c>
    </row>
    <row r="95" thickBot="1">
      <c r="B95" s="704" t="s">
        <v>633</v>
      </c>
      <c r="C95" s="705" t="s">
        <v>634</v>
      </c>
      <c r="D95" s="706">
        <f t="shared" si="263"/>
        <v>99.999999999999986</v>
      </c>
      <c r="E95" s="707">
        <f t="shared" si="264"/>
        <v>35.623360125080403</v>
      </c>
      <c r="F95" s="708">
        <v>3.8352248992255</v>
      </c>
      <c r="G95" s="709">
        <v>4.5380774632624004</v>
      </c>
      <c r="H95" s="710">
        <v>27.250057762592501</v>
      </c>
      <c r="I95" s="707">
        <f t="shared" si="265"/>
        <v>60.677105935169386</v>
      </c>
      <c r="J95" s="708">
        <v>39.693462882845999</v>
      </c>
      <c r="K95" s="709">
        <v>16.020126442962798</v>
      </c>
      <c r="L95" s="710">
        <v>4.9635166093605898</v>
      </c>
      <c r="M95" s="711">
        <v>2.95081443448696</v>
      </c>
      <c r="N95" s="686">
        <f t="shared" si="266"/>
        <v>0.23891319278696299</v>
      </c>
      <c r="O95" s="709">
        <v>0.23891319278696299</v>
      </c>
      <c r="P95" s="712">
        <v>0</v>
      </c>
      <c r="Q95" s="711">
        <v>0.50980631247627295</v>
      </c>
    </row>
    <row r="96" thickTop="1" thickBot="1">
      <c r="B96" s="599" t="s">
        <v>77</v>
      </c>
      <c r="C96" s="599" t="s">
        <v>635</v>
      </c>
      <c r="D96" s="713">
        <f t="shared" ref="D96:Q96" si="267">D97+D101+D106+D108+D111+D114</f>
        <v>6.3479299999999999</v>
      </c>
      <c r="E96" s="714">
        <f t="shared" si="267"/>
        <v>2.0536574581811973</v>
      </c>
      <c r="F96" s="715">
        <f t="shared" si="267"/>
        <v>0.36921416535643753</v>
      </c>
      <c r="G96" s="716">
        <f t="shared" si="267"/>
        <v>0.11237523867803687</v>
      </c>
      <c r="H96" s="717">
        <f t="shared" si="267"/>
        <v>1.5720680541467231</v>
      </c>
      <c r="I96" s="714">
        <f t="shared" si="267"/>
        <v>3.3617600549587587</v>
      </c>
      <c r="J96" s="715">
        <f t="shared" si="267"/>
        <v>1.4266715375690948</v>
      </c>
      <c r="K96" s="716">
        <f t="shared" si="267"/>
        <v>1.2555535339892288</v>
      </c>
      <c r="L96" s="717">
        <f t="shared" si="267"/>
        <v>0.67953498340043539</v>
      </c>
      <c r="M96" s="714">
        <f t="shared" si="267"/>
        <v>0.25370982543019382</v>
      </c>
      <c r="N96" s="718">
        <f t="shared" si="267"/>
        <v>0.3515908994215487</v>
      </c>
      <c r="O96" s="716">
        <f t="shared" si="267"/>
        <v>0.3515908994215487</v>
      </c>
      <c r="P96" s="719">
        <f t="shared" si="267"/>
        <v>0</v>
      </c>
      <c r="Q96" s="714">
        <f t="shared" si="267"/>
        <v>0.32721176200829533</v>
      </c>
      <c r="R96" s="667"/>
    </row>
    <row r="97" thickTop="1">
      <c r="B97" s="606" t="s">
        <v>491</v>
      </c>
      <c r="C97" s="607" t="s">
        <v>8</v>
      </c>
      <c r="D97" s="680">
        <f>SUM(D98:D100)</f>
        <v>0</v>
      </c>
      <c r="E97" s="720">
        <f t="shared" ref="E97:E117" si="268">SUM(F97:H97)</f>
        <v>0</v>
      </c>
      <c r="F97" s="721">
        <f>SUM(F98:F100)</f>
        <v>0</v>
      </c>
      <c r="G97" s="722">
        <f>SUM(G98:G100)</f>
        <v>0</v>
      </c>
      <c r="H97" s="723">
        <f>SUM(H98:H100)</f>
        <v>0</v>
      </c>
      <c r="I97" s="720">
        <f t="shared" ref="I97:I117" si="269">SUM(J97:L97)</f>
        <v>0</v>
      </c>
      <c r="J97" s="721">
        <f t="shared" ref="J97:Q97" si="270">SUM(J98:J100)</f>
        <v>0</v>
      </c>
      <c r="K97" s="722">
        <f t="shared" si="270"/>
        <v>0</v>
      </c>
      <c r="L97" s="723">
        <f t="shared" si="270"/>
        <v>0</v>
      </c>
      <c r="M97" s="720">
        <f t="shared" si="270"/>
        <v>0</v>
      </c>
      <c r="N97" s="724">
        <f t="shared" ref="N97:N117" si="271">SUM(O97:P97)</f>
        <v>0</v>
      </c>
      <c r="O97" s="722">
        <f t="shared" si="270"/>
        <v>0</v>
      </c>
      <c r="P97" s="725">
        <f t="shared" si="270"/>
        <v>0</v>
      </c>
      <c r="Q97" s="720">
        <f t="shared" si="270"/>
        <v>0</v>
      </c>
    </row>
    <row r="98">
      <c r="B98" s="608" t="s">
        <v>492</v>
      </c>
      <c r="C98" s="609" t="s">
        <v>10</v>
      </c>
      <c r="D98" s="726">
        <v>0</v>
      </c>
      <c r="E98" s="727">
        <f t="shared" si="268"/>
        <v>0</v>
      </c>
      <c r="F98" s="728">
        <f t="shared" ref="F98:H100" si="272">IFERROR($D98*F119/100, 0)</f>
        <v>0</v>
      </c>
      <c r="G98" s="729">
        <f t="shared" si="272"/>
        <v>0</v>
      </c>
      <c r="H98" s="730">
        <f t="shared" si="272"/>
        <v>0</v>
      </c>
      <c r="I98" s="727">
        <f t="shared" si="269"/>
        <v>0</v>
      </c>
      <c r="J98" s="728">
        <f t="shared" ref="J98:Q100" si="273">IFERROR($D98*J119/100, 0)</f>
        <v>0</v>
      </c>
      <c r="K98" s="729">
        <f t="shared" si="273"/>
        <v>0</v>
      </c>
      <c r="L98" s="730">
        <f t="shared" si="273"/>
        <v>0</v>
      </c>
      <c r="M98" s="727">
        <f t="shared" si="273"/>
        <v>0</v>
      </c>
      <c r="N98" s="731">
        <f t="shared" si="271"/>
        <v>0</v>
      </c>
      <c r="O98" s="729">
        <f t="shared" ref="O98:P100" si="274">IFERROR($D98*O119/100, 0)</f>
        <v>0</v>
      </c>
      <c r="P98" s="732">
        <f t="shared" si="274"/>
        <v>0</v>
      </c>
      <c r="Q98" s="727">
        <f t="shared" si="273"/>
        <v>0</v>
      </c>
    </row>
    <row r="99">
      <c r="B99" s="608" t="s">
        <v>636</v>
      </c>
      <c r="C99" s="609" t="s">
        <v>11</v>
      </c>
      <c r="D99" s="726">
        <v>0</v>
      </c>
      <c r="E99" s="727">
        <f t="shared" si="268"/>
        <v>0</v>
      </c>
      <c r="F99" s="728">
        <f t="shared" si="272"/>
        <v>0</v>
      </c>
      <c r="G99" s="729">
        <f t="shared" si="272"/>
        <v>0</v>
      </c>
      <c r="H99" s="730">
        <f t="shared" si="272"/>
        <v>0</v>
      </c>
      <c r="I99" s="727">
        <f t="shared" si="269"/>
        <v>0</v>
      </c>
      <c r="J99" s="728">
        <f t="shared" si="273"/>
        <v>0</v>
      </c>
      <c r="K99" s="729">
        <f t="shared" si="273"/>
        <v>0</v>
      </c>
      <c r="L99" s="730">
        <f t="shared" si="273"/>
        <v>0</v>
      </c>
      <c r="M99" s="727">
        <f t="shared" si="273"/>
        <v>0</v>
      </c>
      <c r="N99" s="731">
        <f t="shared" si="271"/>
        <v>0</v>
      </c>
      <c r="O99" s="729">
        <f t="shared" si="274"/>
        <v>0</v>
      </c>
      <c r="P99" s="732">
        <f t="shared" si="274"/>
        <v>0</v>
      </c>
      <c r="Q99" s="727">
        <f t="shared" si="273"/>
        <v>0</v>
      </c>
    </row>
    <row r="100">
      <c r="B100" s="608" t="s">
        <v>637</v>
      </c>
      <c r="C100" s="609" t="s">
        <v>13</v>
      </c>
      <c r="D100" s="726">
        <v>0</v>
      </c>
      <c r="E100" s="727">
        <f t="shared" si="268"/>
        <v>0</v>
      </c>
      <c r="F100" s="728">
        <f t="shared" si="272"/>
        <v>0</v>
      </c>
      <c r="G100" s="729">
        <f t="shared" si="272"/>
        <v>0</v>
      </c>
      <c r="H100" s="730">
        <f t="shared" si="272"/>
        <v>0</v>
      </c>
      <c r="I100" s="727">
        <f t="shared" si="269"/>
        <v>0</v>
      </c>
      <c r="J100" s="728">
        <f t="shared" si="273"/>
        <v>0</v>
      </c>
      <c r="K100" s="729">
        <f t="shared" si="273"/>
        <v>0</v>
      </c>
      <c r="L100" s="730">
        <f t="shared" si="273"/>
        <v>0</v>
      </c>
      <c r="M100" s="727">
        <f t="shared" si="273"/>
        <v>0</v>
      </c>
      <c r="N100" s="731">
        <f t="shared" si="271"/>
        <v>0</v>
      </c>
      <c r="O100" s="729">
        <f t="shared" si="274"/>
        <v>0</v>
      </c>
      <c r="P100" s="732">
        <f t="shared" si="274"/>
        <v>0</v>
      </c>
      <c r="Q100" s="727">
        <f t="shared" si="273"/>
        <v>0</v>
      </c>
    </row>
    <row r="101">
      <c r="B101" s="606" t="s">
        <v>167</v>
      </c>
      <c r="C101" s="610" t="s">
        <v>15</v>
      </c>
      <c r="D101" s="680">
        <f>SUM(D102:D105)</f>
        <v>0</v>
      </c>
      <c r="E101" s="720">
        <f t="shared" si="268"/>
        <v>0</v>
      </c>
      <c r="F101" s="721">
        <f>SUM(F102:F105)</f>
        <v>0</v>
      </c>
      <c r="G101" s="722">
        <f>SUM(G102:G105)</f>
        <v>0</v>
      </c>
      <c r="H101" s="723">
        <f>SUM(H102:H105)</f>
        <v>0</v>
      </c>
      <c r="I101" s="720">
        <f t="shared" si="269"/>
        <v>0</v>
      </c>
      <c r="J101" s="721">
        <f t="shared" ref="J101:Q101" si="275">SUM(J102:J105)</f>
        <v>0</v>
      </c>
      <c r="K101" s="722">
        <f t="shared" si="275"/>
        <v>0</v>
      </c>
      <c r="L101" s="723">
        <f t="shared" si="275"/>
        <v>0</v>
      </c>
      <c r="M101" s="720">
        <f t="shared" si="275"/>
        <v>0</v>
      </c>
      <c r="N101" s="724">
        <f t="shared" si="271"/>
        <v>0</v>
      </c>
      <c r="O101" s="722">
        <f t="shared" si="275"/>
        <v>0</v>
      </c>
      <c r="P101" s="725">
        <f t="shared" si="275"/>
        <v>0</v>
      </c>
      <c r="Q101" s="720">
        <f t="shared" si="275"/>
        <v>0</v>
      </c>
    </row>
    <row r="102">
      <c r="B102" s="608" t="s">
        <v>494</v>
      </c>
      <c r="C102" s="609" t="s">
        <v>17</v>
      </c>
      <c r="D102" s="726">
        <v>0</v>
      </c>
      <c r="E102" s="727">
        <f t="shared" si="268"/>
        <v>0</v>
      </c>
      <c r="F102" s="728">
        <f t="shared" ref="F102:H105" si="276">IFERROR($D102*F122/100, 0)</f>
        <v>0</v>
      </c>
      <c r="G102" s="729">
        <f t="shared" si="276"/>
        <v>0</v>
      </c>
      <c r="H102" s="730">
        <f t="shared" si="276"/>
        <v>0</v>
      </c>
      <c r="I102" s="727">
        <f t="shared" si="269"/>
        <v>0</v>
      </c>
      <c r="J102" s="728">
        <f t="shared" ref="J102:Q105" si="277">IFERROR($D102*J122/100, 0)</f>
        <v>0</v>
      </c>
      <c r="K102" s="729">
        <f t="shared" si="277"/>
        <v>0</v>
      </c>
      <c r="L102" s="730">
        <f t="shared" si="277"/>
        <v>0</v>
      </c>
      <c r="M102" s="727">
        <f t="shared" si="277"/>
        <v>0</v>
      </c>
      <c r="N102" s="731">
        <f t="shared" si="271"/>
        <v>0</v>
      </c>
      <c r="O102" s="729">
        <f t="shared" ref="O102:P105" si="278">IFERROR($D102*O122/100, 0)</f>
        <v>0</v>
      </c>
      <c r="P102" s="732">
        <f t="shared" si="278"/>
        <v>0</v>
      </c>
      <c r="Q102" s="727">
        <f t="shared" si="277"/>
        <v>0</v>
      </c>
    </row>
    <row r="103">
      <c r="B103" s="608" t="s">
        <v>496</v>
      </c>
      <c r="C103" s="609" t="s">
        <v>591</v>
      </c>
      <c r="D103" s="726">
        <v>0</v>
      </c>
      <c r="E103" s="727">
        <f t="shared" si="268"/>
        <v>0</v>
      </c>
      <c r="F103" s="728">
        <f t="shared" si="276"/>
        <v>0</v>
      </c>
      <c r="G103" s="729">
        <f t="shared" si="276"/>
        <v>0</v>
      </c>
      <c r="H103" s="730">
        <f t="shared" si="276"/>
        <v>0</v>
      </c>
      <c r="I103" s="727">
        <f t="shared" si="269"/>
        <v>0</v>
      </c>
      <c r="J103" s="728">
        <f t="shared" si="277"/>
        <v>0</v>
      </c>
      <c r="K103" s="729">
        <f t="shared" si="277"/>
        <v>0</v>
      </c>
      <c r="L103" s="730">
        <f t="shared" si="277"/>
        <v>0</v>
      </c>
      <c r="M103" s="727">
        <f t="shared" si="277"/>
        <v>0</v>
      </c>
      <c r="N103" s="731">
        <f t="shared" si="271"/>
        <v>0</v>
      </c>
      <c r="O103" s="729">
        <f t="shared" si="278"/>
        <v>0</v>
      </c>
      <c r="P103" s="732">
        <f t="shared" si="278"/>
        <v>0</v>
      </c>
      <c r="Q103" s="727">
        <f t="shared" si="277"/>
        <v>0</v>
      </c>
    </row>
    <row r="104">
      <c r="B104" s="608" t="s">
        <v>638</v>
      </c>
      <c r="C104" s="609" t="s">
        <v>23</v>
      </c>
      <c r="D104" s="726">
        <v>0</v>
      </c>
      <c r="E104" s="727">
        <f t="shared" si="268"/>
        <v>0</v>
      </c>
      <c r="F104" s="728">
        <f t="shared" si="276"/>
        <v>0</v>
      </c>
      <c r="G104" s="729">
        <f t="shared" si="276"/>
        <v>0</v>
      </c>
      <c r="H104" s="730">
        <f t="shared" si="276"/>
        <v>0</v>
      </c>
      <c r="I104" s="727">
        <f t="shared" si="269"/>
        <v>0</v>
      </c>
      <c r="J104" s="728">
        <f t="shared" si="277"/>
        <v>0</v>
      </c>
      <c r="K104" s="729">
        <f t="shared" si="277"/>
        <v>0</v>
      </c>
      <c r="L104" s="730">
        <f t="shared" si="277"/>
        <v>0</v>
      </c>
      <c r="M104" s="727">
        <f t="shared" si="277"/>
        <v>0</v>
      </c>
      <c r="N104" s="731">
        <f t="shared" si="271"/>
        <v>0</v>
      </c>
      <c r="O104" s="729">
        <f t="shared" si="278"/>
        <v>0</v>
      </c>
      <c r="P104" s="732">
        <f t="shared" si="278"/>
        <v>0</v>
      </c>
      <c r="Q104" s="727">
        <f t="shared" si="277"/>
        <v>0</v>
      </c>
    </row>
    <row r="105">
      <c r="B105" s="608" t="s">
        <v>639</v>
      </c>
      <c r="C105" s="609" t="s">
        <v>640</v>
      </c>
      <c r="D105" s="726">
        <v>0</v>
      </c>
      <c r="E105" s="727">
        <f t="shared" si="268"/>
        <v>0</v>
      </c>
      <c r="F105" s="728">
        <f t="shared" si="276"/>
        <v>0</v>
      </c>
      <c r="G105" s="729">
        <f t="shared" si="276"/>
        <v>0</v>
      </c>
      <c r="H105" s="730">
        <f t="shared" si="276"/>
        <v>0</v>
      </c>
      <c r="I105" s="727">
        <f t="shared" si="269"/>
        <v>0</v>
      </c>
      <c r="J105" s="728">
        <f t="shared" si="277"/>
        <v>0</v>
      </c>
      <c r="K105" s="729">
        <f t="shared" si="277"/>
        <v>0</v>
      </c>
      <c r="L105" s="730">
        <f t="shared" si="277"/>
        <v>0</v>
      </c>
      <c r="M105" s="727">
        <f t="shared" si="277"/>
        <v>0</v>
      </c>
      <c r="N105" s="731">
        <f t="shared" si="271"/>
        <v>0</v>
      </c>
      <c r="O105" s="729">
        <f t="shared" si="278"/>
        <v>0</v>
      </c>
      <c r="P105" s="732">
        <f t="shared" si="278"/>
        <v>0</v>
      </c>
      <c r="Q105" s="727">
        <f t="shared" si="277"/>
        <v>0</v>
      </c>
    </row>
    <row r="106">
      <c r="B106" s="606" t="s">
        <v>169</v>
      </c>
      <c r="C106" s="612" t="s">
        <v>27</v>
      </c>
      <c r="D106" s="680">
        <f>D107</f>
        <v>0</v>
      </c>
      <c r="E106" s="720">
        <f t="shared" si="268"/>
        <v>0</v>
      </c>
      <c r="F106" s="721">
        <f>F107</f>
        <v>0</v>
      </c>
      <c r="G106" s="722">
        <f>G107</f>
        <v>0</v>
      </c>
      <c r="H106" s="723">
        <f>H107</f>
        <v>0</v>
      </c>
      <c r="I106" s="720">
        <f t="shared" si="269"/>
        <v>0</v>
      </c>
      <c r="J106" s="721">
        <f t="shared" ref="J106:Q106" si="279">J107</f>
        <v>0</v>
      </c>
      <c r="K106" s="722">
        <f t="shared" si="279"/>
        <v>0</v>
      </c>
      <c r="L106" s="723">
        <f t="shared" si="279"/>
        <v>0</v>
      </c>
      <c r="M106" s="720">
        <f t="shared" si="279"/>
        <v>0</v>
      </c>
      <c r="N106" s="724">
        <f t="shared" si="271"/>
        <v>0</v>
      </c>
      <c r="O106" s="722">
        <f t="shared" si="279"/>
        <v>0</v>
      </c>
      <c r="P106" s="725">
        <f t="shared" si="279"/>
        <v>0</v>
      </c>
      <c r="Q106" s="720">
        <f t="shared" si="279"/>
        <v>0</v>
      </c>
    </row>
    <row r="107">
      <c r="B107" s="608" t="s">
        <v>497</v>
      </c>
      <c r="C107" s="613" t="s">
        <v>641</v>
      </c>
      <c r="D107" s="726">
        <v>0</v>
      </c>
      <c r="E107" s="727">
        <f t="shared" si="268"/>
        <v>0</v>
      </c>
      <c r="F107" s="728">
        <f>IFERROR($D107*F126/100, 0)</f>
        <v>0</v>
      </c>
      <c r="G107" s="729">
        <f>IFERROR($D107*G126/100, 0)</f>
        <v>0</v>
      </c>
      <c r="H107" s="730">
        <f>IFERROR($D107*H126/100, 0)</f>
        <v>0</v>
      </c>
      <c r="I107" s="727">
        <f t="shared" si="269"/>
        <v>0</v>
      </c>
      <c r="J107" s="728">
        <f t="shared" ref="J107:Q107" si="280">IFERROR($D107*J126/100, 0)</f>
        <v>0</v>
      </c>
      <c r="K107" s="729">
        <f t="shared" si="280"/>
        <v>0</v>
      </c>
      <c r="L107" s="730">
        <f t="shared" si="280"/>
        <v>0</v>
      </c>
      <c r="M107" s="727">
        <f t="shared" si="280"/>
        <v>0</v>
      </c>
      <c r="N107" s="731">
        <f t="shared" si="271"/>
        <v>0</v>
      </c>
      <c r="O107" s="729">
        <f t="shared" si="280"/>
        <v>0</v>
      </c>
      <c r="P107" s="732">
        <f t="shared" si="280"/>
        <v>0</v>
      </c>
      <c r="Q107" s="727">
        <f t="shared" si="280"/>
        <v>0</v>
      </c>
    </row>
    <row r="108">
      <c r="B108" s="606" t="s">
        <v>171</v>
      </c>
      <c r="C108" s="612" t="s">
        <v>33</v>
      </c>
      <c r="D108" s="680">
        <f>D109+D110</f>
        <v>6.3479299999999999</v>
      </c>
      <c r="E108" s="720">
        <f t="shared" si="268"/>
        <v>2.0536574581811973</v>
      </c>
      <c r="F108" s="721">
        <f>F109+F110</f>
        <v>0.36921416535643753</v>
      </c>
      <c r="G108" s="722">
        <f>G109+G110</f>
        <v>0.11237523867803687</v>
      </c>
      <c r="H108" s="723">
        <f>H109+H110</f>
        <v>1.5720680541467231</v>
      </c>
      <c r="I108" s="720">
        <f t="shared" si="269"/>
        <v>3.3617600549587587</v>
      </c>
      <c r="J108" s="721">
        <f t="shared" ref="J108:Q108" si="281">J109+J110</f>
        <v>1.4266715375690948</v>
      </c>
      <c r="K108" s="722">
        <f t="shared" si="281"/>
        <v>1.2555535339892288</v>
      </c>
      <c r="L108" s="723">
        <f t="shared" si="281"/>
        <v>0.67953498340043539</v>
      </c>
      <c r="M108" s="720">
        <f t="shared" si="281"/>
        <v>0.25370982543019382</v>
      </c>
      <c r="N108" s="724">
        <f t="shared" si="271"/>
        <v>0.3515908994215487</v>
      </c>
      <c r="O108" s="722">
        <f t="shared" si="281"/>
        <v>0.3515908994215487</v>
      </c>
      <c r="P108" s="725">
        <f t="shared" si="281"/>
        <v>0</v>
      </c>
      <c r="Q108" s="720">
        <f t="shared" si="281"/>
        <v>0.32721176200829533</v>
      </c>
    </row>
    <row r="109">
      <c r="B109" s="608" t="s">
        <v>498</v>
      </c>
      <c r="C109" s="613" t="s">
        <v>595</v>
      </c>
      <c r="D109" s="726">
        <v>0</v>
      </c>
      <c r="E109" s="727">
        <f t="shared" si="268"/>
        <v>0</v>
      </c>
      <c r="F109" s="728">
        <f t="shared" ref="F109:H110" si="282">IFERROR($D109*F127/100, 0)</f>
        <v>0</v>
      </c>
      <c r="G109" s="729">
        <f t="shared" si="282"/>
        <v>0</v>
      </c>
      <c r="H109" s="730">
        <f t="shared" si="282"/>
        <v>0</v>
      </c>
      <c r="I109" s="727">
        <f t="shared" si="269"/>
        <v>0</v>
      </c>
      <c r="J109" s="728">
        <f t="shared" ref="J109:Q110" si="283">IFERROR($D109*J127/100, 0)</f>
        <v>0</v>
      </c>
      <c r="K109" s="729">
        <f t="shared" si="283"/>
        <v>0</v>
      </c>
      <c r="L109" s="730">
        <f t="shared" si="283"/>
        <v>0</v>
      </c>
      <c r="M109" s="727">
        <f t="shared" si="283"/>
        <v>0</v>
      </c>
      <c r="N109" s="731">
        <f t="shared" si="271"/>
        <v>0</v>
      </c>
      <c r="O109" s="729">
        <f t="shared" ref="O109:P110" si="284">IFERROR($D109*O127/100, 0)</f>
        <v>0</v>
      </c>
      <c r="P109" s="732">
        <f t="shared" si="284"/>
        <v>0</v>
      </c>
      <c r="Q109" s="727">
        <f t="shared" si="283"/>
        <v>0</v>
      </c>
    </row>
    <row r="110">
      <c r="B110" s="608" t="s">
        <v>499</v>
      </c>
      <c r="C110" s="649" t="s">
        <v>597</v>
      </c>
      <c r="D110" s="726">
        <v>6.3479299999999999</v>
      </c>
      <c r="E110" s="727">
        <f t="shared" si="268"/>
        <v>2.0536574581811973</v>
      </c>
      <c r="F110" s="728">
        <f t="shared" si="282"/>
        <v>0.36921416535643753</v>
      </c>
      <c r="G110" s="729">
        <f t="shared" si="282"/>
        <v>0.11237523867803687</v>
      </c>
      <c r="H110" s="730">
        <f t="shared" si="282"/>
        <v>1.5720680541467231</v>
      </c>
      <c r="I110" s="727">
        <f t="shared" si="269"/>
        <v>3.3617600549587587</v>
      </c>
      <c r="J110" s="728">
        <f t="shared" si="283"/>
        <v>1.4266715375690948</v>
      </c>
      <c r="K110" s="729">
        <f t="shared" si="283"/>
        <v>1.2555535339892288</v>
      </c>
      <c r="L110" s="730">
        <f t="shared" si="283"/>
        <v>0.67953498340043539</v>
      </c>
      <c r="M110" s="727">
        <f t="shared" si="283"/>
        <v>0.25370982543019382</v>
      </c>
      <c r="N110" s="731">
        <f t="shared" si="271"/>
        <v>0.3515908994215487</v>
      </c>
      <c r="O110" s="729">
        <f t="shared" si="284"/>
        <v>0.3515908994215487</v>
      </c>
      <c r="P110" s="732">
        <f t="shared" si="284"/>
        <v>0</v>
      </c>
      <c r="Q110" s="727">
        <f t="shared" si="283"/>
        <v>0.32721176200829533</v>
      </c>
    </row>
    <row r="111">
      <c r="B111" s="606" t="s">
        <v>173</v>
      </c>
      <c r="C111" s="618" t="s">
        <v>39</v>
      </c>
      <c r="D111" s="689">
        <f>D112+D113</f>
        <v>0</v>
      </c>
      <c r="E111" s="690">
        <f t="shared" si="268"/>
        <v>0</v>
      </c>
      <c r="F111" s="733">
        <f>F112+F113</f>
        <v>0</v>
      </c>
      <c r="G111" s="734">
        <f>G112+G113</f>
        <v>0</v>
      </c>
      <c r="H111" s="735">
        <f>H112+H113</f>
        <v>0</v>
      </c>
      <c r="I111" s="690">
        <f t="shared" si="269"/>
        <v>0</v>
      </c>
      <c r="J111" s="733">
        <f t="shared" ref="J111:Q111" si="285">J112+J113</f>
        <v>0</v>
      </c>
      <c r="K111" s="734">
        <f t="shared" si="285"/>
        <v>0</v>
      </c>
      <c r="L111" s="735">
        <f t="shared" si="285"/>
        <v>0</v>
      </c>
      <c r="M111" s="690">
        <f t="shared" si="285"/>
        <v>0</v>
      </c>
      <c r="N111" s="736">
        <f t="shared" si="271"/>
        <v>0</v>
      </c>
      <c r="O111" s="734">
        <f t="shared" si="285"/>
        <v>0</v>
      </c>
      <c r="P111" s="737">
        <f t="shared" si="285"/>
        <v>0</v>
      </c>
      <c r="Q111" s="690">
        <f t="shared" si="285"/>
        <v>0</v>
      </c>
    </row>
    <row r="112">
      <c r="B112" s="624" t="s">
        <v>642</v>
      </c>
      <c r="C112" s="625" t="s">
        <v>41</v>
      </c>
      <c r="D112" s="738">
        <v>0</v>
      </c>
      <c r="E112" s="727">
        <f t="shared" si="268"/>
        <v>0</v>
      </c>
      <c r="F112" s="728">
        <f t="shared" ref="F112:H113" si="286">IFERROR($D112*F129/100, 0)</f>
        <v>0</v>
      </c>
      <c r="G112" s="729">
        <f t="shared" si="286"/>
        <v>0</v>
      </c>
      <c r="H112" s="730">
        <f t="shared" si="286"/>
        <v>0</v>
      </c>
      <c r="I112" s="727">
        <f t="shared" si="269"/>
        <v>0</v>
      </c>
      <c r="J112" s="728">
        <f t="shared" ref="J112:Q113" si="287">IFERROR($D112*J129/100, 0)</f>
        <v>0</v>
      </c>
      <c r="K112" s="729">
        <f t="shared" si="287"/>
        <v>0</v>
      </c>
      <c r="L112" s="730">
        <f t="shared" si="287"/>
        <v>0</v>
      </c>
      <c r="M112" s="727">
        <f t="shared" si="287"/>
        <v>0</v>
      </c>
      <c r="N112" s="731">
        <f t="shared" si="271"/>
        <v>0</v>
      </c>
      <c r="O112" s="729">
        <f t="shared" ref="O112:P113" si="288">IFERROR($D112*O129/100, 0)</f>
        <v>0</v>
      </c>
      <c r="P112" s="732">
        <f t="shared" si="288"/>
        <v>0</v>
      </c>
      <c r="Q112" s="727">
        <f t="shared" si="287"/>
        <v>0</v>
      </c>
    </row>
    <row r="113">
      <c r="B113" s="624" t="s">
        <v>643</v>
      </c>
      <c r="C113" s="629" t="s">
        <v>644</v>
      </c>
      <c r="D113" s="738">
        <v>0</v>
      </c>
      <c r="E113" s="727">
        <f t="shared" si="268"/>
        <v>0</v>
      </c>
      <c r="F113" s="728">
        <f t="shared" si="286"/>
        <v>0</v>
      </c>
      <c r="G113" s="729">
        <f t="shared" si="286"/>
        <v>0</v>
      </c>
      <c r="H113" s="730">
        <f t="shared" si="286"/>
        <v>0</v>
      </c>
      <c r="I113" s="727">
        <f t="shared" si="269"/>
        <v>0</v>
      </c>
      <c r="J113" s="728">
        <f t="shared" si="287"/>
        <v>0</v>
      </c>
      <c r="K113" s="729">
        <f t="shared" si="287"/>
        <v>0</v>
      </c>
      <c r="L113" s="730">
        <f t="shared" si="287"/>
        <v>0</v>
      </c>
      <c r="M113" s="727">
        <f t="shared" si="287"/>
        <v>0</v>
      </c>
      <c r="N113" s="731">
        <f t="shared" si="271"/>
        <v>0</v>
      </c>
      <c r="O113" s="729">
        <f t="shared" si="288"/>
        <v>0</v>
      </c>
      <c r="P113" s="732">
        <f t="shared" si="288"/>
        <v>0</v>
      </c>
      <c r="Q113" s="727">
        <f t="shared" si="287"/>
        <v>0</v>
      </c>
    </row>
    <row r="114">
      <c r="B114" s="630" t="s">
        <v>175</v>
      </c>
      <c r="C114" s="631" t="s">
        <v>598</v>
      </c>
      <c r="D114" s="689">
        <f>SUM(D115:D117)</f>
        <v>0</v>
      </c>
      <c r="E114" s="690">
        <f t="shared" si="268"/>
        <v>0</v>
      </c>
      <c r="F114" s="689">
        <f>SUM(F115:F117)</f>
        <v>0</v>
      </c>
      <c r="G114" s="739">
        <f t="shared" ref="G114:H114" si="289">SUM(G115:G117)</f>
        <v>0</v>
      </c>
      <c r="H114" s="740">
        <f t="shared" si="289"/>
        <v>0</v>
      </c>
      <c r="I114" s="690">
        <f t="shared" si="269"/>
        <v>0</v>
      </c>
      <c r="J114" s="739">
        <f t="shared" ref="J114:Q114" si="290">SUM(J115:J117)</f>
        <v>0</v>
      </c>
      <c r="K114" s="739">
        <f t="shared" si="290"/>
        <v>0</v>
      </c>
      <c r="L114" s="741">
        <f t="shared" si="290"/>
        <v>0</v>
      </c>
      <c r="M114" s="742">
        <f t="shared" si="290"/>
        <v>0</v>
      </c>
      <c r="N114" s="736">
        <f t="shared" si="271"/>
        <v>0</v>
      </c>
      <c r="O114" s="739">
        <f t="shared" ref="O114:P114" si="291">SUM(O115:O117)</f>
        <v>0</v>
      </c>
      <c r="P114" s="743">
        <f t="shared" si="291"/>
        <v>0</v>
      </c>
      <c r="Q114" s="742">
        <f t="shared" si="290"/>
        <v>0</v>
      </c>
    </row>
    <row r="115">
      <c r="B115" s="632" t="s">
        <v>503</v>
      </c>
      <c r="C115" s="633" t="s">
        <v>599</v>
      </c>
      <c r="D115" s="744">
        <v>0</v>
      </c>
      <c r="E115" s="727">
        <f t="shared" si="268"/>
        <v>0</v>
      </c>
      <c r="F115" s="728">
        <f t="shared" ref="F115:H117" si="292">IFERROR($D115*F131/100, 0)</f>
        <v>0</v>
      </c>
      <c r="G115" s="729">
        <f t="shared" si="292"/>
        <v>0</v>
      </c>
      <c r="H115" s="730">
        <f t="shared" si="292"/>
        <v>0</v>
      </c>
      <c r="I115" s="727">
        <f t="shared" si="269"/>
        <v>0</v>
      </c>
      <c r="J115" s="728">
        <f t="shared" ref="J115:Q117" si="293">IFERROR($D115*J131/100, 0)</f>
        <v>0</v>
      </c>
      <c r="K115" s="729">
        <f t="shared" si="293"/>
        <v>0</v>
      </c>
      <c r="L115" s="730">
        <f t="shared" si="293"/>
        <v>0</v>
      </c>
      <c r="M115" s="727">
        <f t="shared" si="293"/>
        <v>0</v>
      </c>
      <c r="N115" s="731">
        <f t="shared" si="271"/>
        <v>0</v>
      </c>
      <c r="O115" s="729">
        <f t="shared" ref="O115:P117" si="294">IFERROR($D115*O131/100, 0)</f>
        <v>0</v>
      </c>
      <c r="P115" s="732">
        <f t="shared" si="294"/>
        <v>0</v>
      </c>
      <c r="Q115" s="727">
        <f t="shared" si="293"/>
        <v>0</v>
      </c>
    </row>
    <row r="116">
      <c r="B116" s="624" t="s">
        <v>504</v>
      </c>
      <c r="C116" s="633" t="s">
        <v>599</v>
      </c>
      <c r="D116" s="744">
        <v>0</v>
      </c>
      <c r="E116" s="727">
        <f t="shared" si="268"/>
        <v>0</v>
      </c>
      <c r="F116" s="728">
        <f t="shared" si="292"/>
        <v>0</v>
      </c>
      <c r="G116" s="729">
        <f t="shared" si="292"/>
        <v>0</v>
      </c>
      <c r="H116" s="730">
        <f t="shared" si="292"/>
        <v>0</v>
      </c>
      <c r="I116" s="727">
        <f t="shared" si="269"/>
        <v>0</v>
      </c>
      <c r="J116" s="728">
        <f t="shared" si="293"/>
        <v>0</v>
      </c>
      <c r="K116" s="729">
        <f t="shared" si="293"/>
        <v>0</v>
      </c>
      <c r="L116" s="730">
        <f t="shared" si="293"/>
        <v>0</v>
      </c>
      <c r="M116" s="727">
        <f t="shared" si="293"/>
        <v>0</v>
      </c>
      <c r="N116" s="731">
        <f t="shared" si="271"/>
        <v>0</v>
      </c>
      <c r="O116" s="729">
        <f t="shared" si="294"/>
        <v>0</v>
      </c>
      <c r="P116" s="732">
        <f t="shared" si="294"/>
        <v>0</v>
      </c>
      <c r="Q116" s="727">
        <f t="shared" si="293"/>
        <v>0</v>
      </c>
    </row>
    <row r="117" thickBot="1">
      <c r="B117" s="670" t="s">
        <v>505</v>
      </c>
      <c r="C117" s="635" t="s">
        <v>599</v>
      </c>
      <c r="D117" s="726">
        <v>0</v>
      </c>
      <c r="E117" s="727">
        <f t="shared" si="268"/>
        <v>0</v>
      </c>
      <c r="F117" s="728">
        <f t="shared" si="292"/>
        <v>0</v>
      </c>
      <c r="G117" s="729">
        <f t="shared" si="292"/>
        <v>0</v>
      </c>
      <c r="H117" s="730">
        <f t="shared" si="292"/>
        <v>0</v>
      </c>
      <c r="I117" s="727">
        <f t="shared" si="269"/>
        <v>0</v>
      </c>
      <c r="J117" s="728">
        <f t="shared" si="293"/>
        <v>0</v>
      </c>
      <c r="K117" s="729">
        <f t="shared" si="293"/>
        <v>0</v>
      </c>
      <c r="L117" s="730">
        <f t="shared" si="293"/>
        <v>0</v>
      </c>
      <c r="M117" s="727">
        <f t="shared" si="293"/>
        <v>0</v>
      </c>
      <c r="N117" s="731">
        <f t="shared" si="271"/>
        <v>0</v>
      </c>
      <c r="O117" s="729">
        <f t="shared" si="294"/>
        <v>0</v>
      </c>
      <c r="P117" s="732">
        <f t="shared" si="294"/>
        <v>0</v>
      </c>
      <c r="Q117" s="727">
        <f t="shared" si="293"/>
        <v>0</v>
      </c>
    </row>
    <row r="118" thickBot="1" ht="68.25" customHeight="1">
      <c r="B118" s="596" t="s">
        <v>79</v>
      </c>
      <c r="C118" s="53" t="s">
        <v>645</v>
      </c>
      <c r="D118" s="153" t="s">
        <v>249</v>
      </c>
      <c r="E118" s="154" t="s">
        <v>250</v>
      </c>
      <c r="F118" s="155" t="s">
        <v>251</v>
      </c>
      <c r="G118" s="156" t="s">
        <v>252</v>
      </c>
      <c r="H118" s="157" t="s">
        <v>253</v>
      </c>
      <c r="I118" s="154" t="s">
        <v>254</v>
      </c>
      <c r="J118" s="155" t="s">
        <v>255</v>
      </c>
      <c r="K118" s="156" t="s">
        <v>256</v>
      </c>
      <c r="L118" s="678" t="s">
        <v>257</v>
      </c>
      <c r="M118" s="154" t="s">
        <v>258</v>
      </c>
      <c r="N118" s="158" t="s">
        <v>259</v>
      </c>
      <c r="O118" s="160" t="s">
        <v>260</v>
      </c>
      <c r="P118" s="516" t="s">
        <v>261</v>
      </c>
      <c r="Q118" s="162" t="s">
        <v>262</v>
      </c>
    </row>
    <row r="119">
      <c r="B119" s="417" t="s">
        <v>208</v>
      </c>
      <c r="C119" s="679" t="s">
        <v>646</v>
      </c>
      <c r="D119" s="680">
        <f t="shared" ref="D119:D134" si="295">E119+I119+M119+N119+Q119</f>
        <v>99.999999999999915</v>
      </c>
      <c r="E119" s="681">
        <f t="shared" ref="E119:E134" si="296">SUM(F119:H119)</f>
        <v>32.351608448442207</v>
      </c>
      <c r="F119" s="682">
        <v>5.8162923245284297</v>
      </c>
      <c r="G119" s="683">
        <v>1.7702658768769799</v>
      </c>
      <c r="H119" s="684">
        <v>24.7650502470368</v>
      </c>
      <c r="I119" s="681">
        <f t="shared" ref="I119:I134" si="297">SUM(J119:L119)</f>
        <v>52.958366821290703</v>
      </c>
      <c r="J119" s="682">
        <v>22.474594672107202</v>
      </c>
      <c r="K119" s="683">
        <v>19.778944222592699</v>
      </c>
      <c r="L119" s="684">
        <v>10.7048279265908</v>
      </c>
      <c r="M119" s="685">
        <v>3.9967331938158401</v>
      </c>
      <c r="N119" s="686">
        <f>SUM(O119:P119)</f>
        <v>5.5386700770416297</v>
      </c>
      <c r="O119" s="683">
        <v>5.5386700770416297</v>
      </c>
      <c r="P119" s="687">
        <v>0</v>
      </c>
      <c r="Q119" s="685">
        <v>5.1546214594095296</v>
      </c>
    </row>
    <row r="120">
      <c r="B120" s="447" t="s">
        <v>210</v>
      </c>
      <c r="C120" s="688" t="s">
        <v>647</v>
      </c>
      <c r="D120" s="689">
        <f t="shared" si="295"/>
        <v>99.999999999999915</v>
      </c>
      <c r="E120" s="690">
        <f t="shared" si="296"/>
        <v>32.351608448442207</v>
      </c>
      <c r="F120" s="691">
        <v>5.8162923245284297</v>
      </c>
      <c r="G120" s="692">
        <v>1.7702658768769799</v>
      </c>
      <c r="H120" s="693">
        <v>24.7650502470368</v>
      </c>
      <c r="I120" s="690">
        <f t="shared" si="297"/>
        <v>52.958366821290703</v>
      </c>
      <c r="J120" s="691">
        <v>22.474594672107202</v>
      </c>
      <c r="K120" s="692">
        <v>19.778944222592699</v>
      </c>
      <c r="L120" s="693">
        <v>10.7048279265908</v>
      </c>
      <c r="M120" s="694">
        <v>3.9967331938158401</v>
      </c>
      <c r="N120" s="686">
        <f t="shared" ref="N120:N133" si="298">SUM(O120:P120)</f>
        <v>5.5386700770416297</v>
      </c>
      <c r="O120" s="692">
        <v>5.5386700770416297</v>
      </c>
      <c r="P120" s="695">
        <v>0</v>
      </c>
      <c r="Q120" s="694">
        <v>5.1546214594095296</v>
      </c>
    </row>
    <row r="121">
      <c r="B121" s="447" t="s">
        <v>218</v>
      </c>
      <c r="C121" s="688" t="s">
        <v>648</v>
      </c>
      <c r="D121" s="689">
        <f t="shared" si="295"/>
        <v>99.999999999999915</v>
      </c>
      <c r="E121" s="690">
        <f t="shared" si="296"/>
        <v>32.351608448442207</v>
      </c>
      <c r="F121" s="691">
        <v>5.8162923245284297</v>
      </c>
      <c r="G121" s="692">
        <v>1.7702658768769799</v>
      </c>
      <c r="H121" s="693">
        <v>24.7650502470368</v>
      </c>
      <c r="I121" s="690">
        <f t="shared" si="297"/>
        <v>52.958366821290703</v>
      </c>
      <c r="J121" s="691">
        <v>22.474594672107202</v>
      </c>
      <c r="K121" s="692">
        <v>19.778944222592699</v>
      </c>
      <c r="L121" s="693">
        <v>10.7048279265908</v>
      </c>
      <c r="M121" s="694">
        <v>3.9967331938158401</v>
      </c>
      <c r="N121" s="686">
        <f t="shared" si="298"/>
        <v>5.5386700770416297</v>
      </c>
      <c r="O121" s="692">
        <v>5.5386700770416297</v>
      </c>
      <c r="P121" s="695">
        <v>0</v>
      </c>
      <c r="Q121" s="694">
        <v>5.1546214594095296</v>
      </c>
    </row>
    <row r="122">
      <c r="B122" s="451" t="s">
        <v>649</v>
      </c>
      <c r="C122" s="688" t="s">
        <v>650</v>
      </c>
      <c r="D122" s="689">
        <f t="shared" si="295"/>
        <v>99.999999999999915</v>
      </c>
      <c r="E122" s="690">
        <f t="shared" si="296"/>
        <v>32.351608448442207</v>
      </c>
      <c r="F122" s="691">
        <v>5.8162923245284297</v>
      </c>
      <c r="G122" s="692">
        <v>1.7702658768769799</v>
      </c>
      <c r="H122" s="693">
        <v>24.7650502470368</v>
      </c>
      <c r="I122" s="690">
        <f t="shared" si="297"/>
        <v>52.958366821290703</v>
      </c>
      <c r="J122" s="691">
        <v>22.474594672107202</v>
      </c>
      <c r="K122" s="692">
        <v>19.778944222592699</v>
      </c>
      <c r="L122" s="693">
        <v>10.7048279265908</v>
      </c>
      <c r="M122" s="694">
        <v>3.9967331938158401</v>
      </c>
      <c r="N122" s="686">
        <f t="shared" si="298"/>
        <v>5.5386700770416297</v>
      </c>
      <c r="O122" s="692">
        <v>5.5386700770416297</v>
      </c>
      <c r="P122" s="695">
        <v>0</v>
      </c>
      <c r="Q122" s="694">
        <v>5.1546214594095296</v>
      </c>
    </row>
    <row r="123">
      <c r="B123" s="447" t="s">
        <v>651</v>
      </c>
      <c r="C123" s="688" t="s">
        <v>652</v>
      </c>
      <c r="D123" s="689">
        <f t="shared" si="295"/>
        <v>99.999999999999915</v>
      </c>
      <c r="E123" s="690">
        <f t="shared" si="296"/>
        <v>32.351608448442207</v>
      </c>
      <c r="F123" s="691">
        <v>5.8162923245284297</v>
      </c>
      <c r="G123" s="692">
        <v>1.7702658768769799</v>
      </c>
      <c r="H123" s="693">
        <v>24.7650502470368</v>
      </c>
      <c r="I123" s="690">
        <f t="shared" si="297"/>
        <v>52.958366821290703</v>
      </c>
      <c r="J123" s="691">
        <v>22.474594672107202</v>
      </c>
      <c r="K123" s="692">
        <v>19.778944222592699</v>
      </c>
      <c r="L123" s="693">
        <v>10.7048279265908</v>
      </c>
      <c r="M123" s="694">
        <v>3.9967331938158401</v>
      </c>
      <c r="N123" s="686">
        <f t="shared" si="298"/>
        <v>5.5386700770416297</v>
      </c>
      <c r="O123" s="692">
        <v>5.5386700770416297</v>
      </c>
      <c r="P123" s="695">
        <v>0</v>
      </c>
      <c r="Q123" s="694">
        <v>5.1546214594095296</v>
      </c>
    </row>
    <row r="124">
      <c r="B124" s="447" t="s">
        <v>653</v>
      </c>
      <c r="C124" s="688" t="s">
        <v>654</v>
      </c>
      <c r="D124" s="689">
        <f t="shared" si="295"/>
        <v>99.999999999999915</v>
      </c>
      <c r="E124" s="690">
        <f t="shared" si="296"/>
        <v>32.351608448442207</v>
      </c>
      <c r="F124" s="691">
        <v>5.8162923245284297</v>
      </c>
      <c r="G124" s="692">
        <v>1.7702658768769799</v>
      </c>
      <c r="H124" s="693">
        <v>24.7650502470368</v>
      </c>
      <c r="I124" s="690">
        <f t="shared" si="297"/>
        <v>52.958366821290703</v>
      </c>
      <c r="J124" s="691">
        <v>22.474594672107202</v>
      </c>
      <c r="K124" s="692">
        <v>19.778944222592699</v>
      </c>
      <c r="L124" s="693">
        <v>10.7048279265908</v>
      </c>
      <c r="M124" s="694">
        <v>3.9967331938158401</v>
      </c>
      <c r="N124" s="686">
        <f t="shared" si="298"/>
        <v>5.5386700770416297</v>
      </c>
      <c r="O124" s="692">
        <v>5.5386700770416297</v>
      </c>
      <c r="P124" s="695">
        <v>0</v>
      </c>
      <c r="Q124" s="694">
        <v>5.1546214594095296</v>
      </c>
    </row>
    <row r="125">
      <c r="B125" s="447" t="s">
        <v>655</v>
      </c>
      <c r="C125" s="688" t="s">
        <v>656</v>
      </c>
      <c r="D125" s="689">
        <f t="shared" si="295"/>
        <v>99.999999999999915</v>
      </c>
      <c r="E125" s="690">
        <f t="shared" si="296"/>
        <v>32.351608448442207</v>
      </c>
      <c r="F125" s="691">
        <v>5.8162923245284297</v>
      </c>
      <c r="G125" s="692">
        <v>1.7702658768769799</v>
      </c>
      <c r="H125" s="693">
        <v>24.7650502470368</v>
      </c>
      <c r="I125" s="690">
        <f t="shared" si="297"/>
        <v>52.958366821290703</v>
      </c>
      <c r="J125" s="691">
        <v>22.474594672107202</v>
      </c>
      <c r="K125" s="692">
        <v>19.778944222592699</v>
      </c>
      <c r="L125" s="693">
        <v>10.7048279265908</v>
      </c>
      <c r="M125" s="694">
        <v>3.9967331938158401</v>
      </c>
      <c r="N125" s="686">
        <f t="shared" si="298"/>
        <v>5.5386700770416297</v>
      </c>
      <c r="O125" s="692">
        <v>5.5386700770416297</v>
      </c>
      <c r="P125" s="695">
        <v>0</v>
      </c>
      <c r="Q125" s="694">
        <v>5.1546214594095296</v>
      </c>
    </row>
    <row r="126">
      <c r="B126" s="451" t="s">
        <v>657</v>
      </c>
      <c r="C126" s="688" t="s">
        <v>658</v>
      </c>
      <c r="D126" s="689">
        <f t="shared" si="295"/>
        <v>99.999999999999915</v>
      </c>
      <c r="E126" s="690">
        <f t="shared" si="296"/>
        <v>32.351608448442207</v>
      </c>
      <c r="F126" s="691">
        <v>5.8162923245284297</v>
      </c>
      <c r="G126" s="692">
        <v>1.7702658768769799</v>
      </c>
      <c r="H126" s="693">
        <v>24.7650502470368</v>
      </c>
      <c r="I126" s="690">
        <f t="shared" si="297"/>
        <v>52.958366821290703</v>
      </c>
      <c r="J126" s="691">
        <v>22.474594672107202</v>
      </c>
      <c r="K126" s="692">
        <v>19.778944222592699</v>
      </c>
      <c r="L126" s="693">
        <v>10.7048279265908</v>
      </c>
      <c r="M126" s="694">
        <v>3.9967331938158401</v>
      </c>
      <c r="N126" s="686">
        <f t="shared" si="298"/>
        <v>5.5386700770416297</v>
      </c>
      <c r="O126" s="692">
        <v>5.5386700770416297</v>
      </c>
      <c r="P126" s="695">
        <v>0</v>
      </c>
      <c r="Q126" s="694">
        <v>5.1546214594095296</v>
      </c>
    </row>
    <row r="127">
      <c r="B127" s="451" t="s">
        <v>659</v>
      </c>
      <c r="C127" s="688" t="s">
        <v>660</v>
      </c>
      <c r="D127" s="689">
        <f t="shared" si="295"/>
        <v>99.999999999999915</v>
      </c>
      <c r="E127" s="690">
        <f t="shared" si="296"/>
        <v>32.351608448442207</v>
      </c>
      <c r="F127" s="691">
        <v>5.8162923245284297</v>
      </c>
      <c r="G127" s="692">
        <v>1.7702658768769799</v>
      </c>
      <c r="H127" s="693">
        <v>24.7650502470368</v>
      </c>
      <c r="I127" s="690">
        <f t="shared" si="297"/>
        <v>52.958366821290703</v>
      </c>
      <c r="J127" s="691">
        <v>22.474594672107202</v>
      </c>
      <c r="K127" s="692">
        <v>19.778944222592699</v>
      </c>
      <c r="L127" s="693">
        <v>10.7048279265908</v>
      </c>
      <c r="M127" s="694">
        <v>3.9967331938158401</v>
      </c>
      <c r="N127" s="686">
        <f t="shared" si="298"/>
        <v>5.5386700770416297</v>
      </c>
      <c r="O127" s="692">
        <v>5.5386700770416297</v>
      </c>
      <c r="P127" s="695">
        <v>0</v>
      </c>
      <c r="Q127" s="694">
        <v>5.1546214594095296</v>
      </c>
    </row>
    <row r="128">
      <c r="B128" s="451" t="s">
        <v>661</v>
      </c>
      <c r="C128" s="688" t="s">
        <v>662</v>
      </c>
      <c r="D128" s="689">
        <f t="shared" si="295"/>
        <v>99.999999999999915</v>
      </c>
      <c r="E128" s="690">
        <f t="shared" si="296"/>
        <v>32.351608448442207</v>
      </c>
      <c r="F128" s="691">
        <v>5.8162923245284297</v>
      </c>
      <c r="G128" s="692">
        <v>1.7702658768769799</v>
      </c>
      <c r="H128" s="693">
        <v>24.7650502470368</v>
      </c>
      <c r="I128" s="690">
        <f t="shared" si="297"/>
        <v>52.958366821290703</v>
      </c>
      <c r="J128" s="691">
        <v>22.474594672107202</v>
      </c>
      <c r="K128" s="692">
        <v>19.778944222592699</v>
      </c>
      <c r="L128" s="693">
        <v>10.7048279265908</v>
      </c>
      <c r="M128" s="694">
        <v>3.9967331938158401</v>
      </c>
      <c r="N128" s="686">
        <f t="shared" si="298"/>
        <v>5.5386700770416297</v>
      </c>
      <c r="O128" s="692">
        <v>5.5386700770416297</v>
      </c>
      <c r="P128" s="695">
        <v>0</v>
      </c>
      <c r="Q128" s="694">
        <v>5.1546214594095296</v>
      </c>
    </row>
    <row r="129">
      <c r="B129" s="451" t="s">
        <v>663</v>
      </c>
      <c r="C129" s="688" t="s">
        <v>664</v>
      </c>
      <c r="D129" s="689">
        <f t="shared" si="295"/>
        <v>99.999999999999915</v>
      </c>
      <c r="E129" s="690">
        <f t="shared" si="296"/>
        <v>32.351608448442207</v>
      </c>
      <c r="F129" s="691">
        <v>5.8162923245284297</v>
      </c>
      <c r="G129" s="692">
        <v>1.7702658768769799</v>
      </c>
      <c r="H129" s="693">
        <v>24.7650502470368</v>
      </c>
      <c r="I129" s="690">
        <f t="shared" si="297"/>
        <v>52.958366821290703</v>
      </c>
      <c r="J129" s="691">
        <v>22.474594672107202</v>
      </c>
      <c r="K129" s="692">
        <v>19.778944222592699</v>
      </c>
      <c r="L129" s="693">
        <v>10.7048279265908</v>
      </c>
      <c r="M129" s="694">
        <v>3.9967331938158401</v>
      </c>
      <c r="N129" s="686">
        <f t="shared" si="298"/>
        <v>5.5386700770416297</v>
      </c>
      <c r="O129" s="692">
        <v>5.5386700770416297</v>
      </c>
      <c r="P129" s="695">
        <v>0</v>
      </c>
      <c r="Q129" s="694">
        <v>5.1546214594095296</v>
      </c>
    </row>
    <row r="130">
      <c r="B130" s="447" t="s">
        <v>665</v>
      </c>
      <c r="C130" s="688" t="s">
        <v>666</v>
      </c>
      <c r="D130" s="689">
        <f t="shared" si="295"/>
        <v>99.999999999999915</v>
      </c>
      <c r="E130" s="690">
        <f t="shared" si="296"/>
        <v>32.351608448442207</v>
      </c>
      <c r="F130" s="691">
        <v>5.8162923245284297</v>
      </c>
      <c r="G130" s="692">
        <v>1.7702658768769799</v>
      </c>
      <c r="H130" s="693">
        <v>24.7650502470368</v>
      </c>
      <c r="I130" s="690">
        <f t="shared" si="297"/>
        <v>52.958366821290703</v>
      </c>
      <c r="J130" s="691">
        <v>22.474594672107202</v>
      </c>
      <c r="K130" s="692">
        <v>19.778944222592699</v>
      </c>
      <c r="L130" s="693">
        <v>10.7048279265908</v>
      </c>
      <c r="M130" s="694">
        <v>3.9967331938158401</v>
      </c>
      <c r="N130" s="686">
        <f t="shared" si="298"/>
        <v>5.5386700770416297</v>
      </c>
      <c r="O130" s="692">
        <v>5.5386700770416297</v>
      </c>
      <c r="P130" s="695">
        <v>0</v>
      </c>
      <c r="Q130" s="694">
        <v>5.1546214594095296</v>
      </c>
    </row>
    <row r="131">
      <c r="B131" s="451" t="s">
        <v>667</v>
      </c>
      <c r="C131" s="688" t="s">
        <v>668</v>
      </c>
      <c r="D131" s="689">
        <f t="shared" si="295"/>
        <v>99.999999999999915</v>
      </c>
      <c r="E131" s="690">
        <f t="shared" si="296"/>
        <v>32.351608448442207</v>
      </c>
      <c r="F131" s="691">
        <v>5.8162923245284297</v>
      </c>
      <c r="G131" s="692">
        <v>1.7702658768769799</v>
      </c>
      <c r="H131" s="693">
        <v>24.7650502470368</v>
      </c>
      <c r="I131" s="690">
        <f t="shared" si="297"/>
        <v>52.958366821290703</v>
      </c>
      <c r="J131" s="691">
        <v>22.474594672107202</v>
      </c>
      <c r="K131" s="692">
        <v>19.778944222592699</v>
      </c>
      <c r="L131" s="693">
        <v>10.7048279265908</v>
      </c>
      <c r="M131" s="694">
        <v>3.9967331938158401</v>
      </c>
      <c r="N131" s="686">
        <f t="shared" si="298"/>
        <v>5.5386700770416297</v>
      </c>
      <c r="O131" s="692">
        <v>5.5386700770416297</v>
      </c>
      <c r="P131" s="695">
        <v>0</v>
      </c>
      <c r="Q131" s="694">
        <v>5.1546214594095296</v>
      </c>
    </row>
    <row r="132">
      <c r="B132" s="451" t="s">
        <v>669</v>
      </c>
      <c r="C132" s="696" t="s">
        <v>670</v>
      </c>
      <c r="D132" s="697">
        <f t="shared" si="295"/>
        <v>99.999999999999915</v>
      </c>
      <c r="E132" s="698">
        <f t="shared" si="296"/>
        <v>32.351608448442207</v>
      </c>
      <c r="F132" s="699">
        <v>5.8162923245284297</v>
      </c>
      <c r="G132" s="700">
        <v>1.7702658768769799</v>
      </c>
      <c r="H132" s="701">
        <v>24.7650502470368</v>
      </c>
      <c r="I132" s="698">
        <f t="shared" si="297"/>
        <v>52.958366821290703</v>
      </c>
      <c r="J132" s="699">
        <v>22.474594672107202</v>
      </c>
      <c r="K132" s="700">
        <v>19.778944222592699</v>
      </c>
      <c r="L132" s="701">
        <v>10.7048279265908</v>
      </c>
      <c r="M132" s="702">
        <v>3.9967331938158401</v>
      </c>
      <c r="N132" s="686">
        <f t="shared" si="298"/>
        <v>5.5386700770416297</v>
      </c>
      <c r="O132" s="700">
        <v>5.5386700770416297</v>
      </c>
      <c r="P132" s="703">
        <v>0</v>
      </c>
      <c r="Q132" s="702">
        <v>5.1546214594095296</v>
      </c>
    </row>
    <row r="133" thickBot="1">
      <c r="B133" s="745" t="s">
        <v>671</v>
      </c>
      <c r="C133" s="746" t="s">
        <v>672</v>
      </c>
      <c r="D133" s="747">
        <f t="shared" si="295"/>
        <v>99.999999999999915</v>
      </c>
      <c r="E133" s="748">
        <f t="shared" si="296"/>
        <v>32.351608448442207</v>
      </c>
      <c r="F133" s="749">
        <v>5.8162923245284297</v>
      </c>
      <c r="G133" s="750">
        <v>1.7702658768769799</v>
      </c>
      <c r="H133" s="751">
        <v>24.7650502470368</v>
      </c>
      <c r="I133" s="748">
        <f t="shared" si="297"/>
        <v>52.958366821290703</v>
      </c>
      <c r="J133" s="749">
        <v>22.474594672107202</v>
      </c>
      <c r="K133" s="750">
        <v>19.778944222592699</v>
      </c>
      <c r="L133" s="751">
        <v>10.7048279265908</v>
      </c>
      <c r="M133" s="752">
        <v>3.9967331938158401</v>
      </c>
      <c r="N133" s="686">
        <f t="shared" si="298"/>
        <v>5.5386700770416297</v>
      </c>
      <c r="O133" s="750">
        <v>5.5386700770416297</v>
      </c>
      <c r="P133" s="753">
        <v>0</v>
      </c>
      <c r="Q133" s="752">
        <v>5.1546214594095296</v>
      </c>
    </row>
    <row r="134" thickBot="1">
      <c r="B134" s="754" t="s">
        <v>81</v>
      </c>
      <c r="C134" s="755" t="s">
        <v>673</v>
      </c>
      <c r="D134" s="756">
        <f t="shared" si="295"/>
        <v>99.999999999999915</v>
      </c>
      <c r="E134" s="757">
        <f t="shared" si="296"/>
        <v>32.351608448442207</v>
      </c>
      <c r="F134" s="758">
        <f>IFERROR(F96/$D$96*100, 0)</f>
        <v>5.8162923245284297</v>
      </c>
      <c r="G134" s="759">
        <f>IFERROR(G96/$D$96*100, 0)</f>
        <v>1.7702658768769797</v>
      </c>
      <c r="H134" s="760">
        <f>IFERROR(H96/$D$96*100, 0)</f>
        <v>24.7650502470368</v>
      </c>
      <c r="I134" s="757">
        <f t="shared" si="297"/>
        <v>52.95836682129071</v>
      </c>
      <c r="J134" s="758">
        <f t="shared" ref="J134:Q134" si="299">IFERROR(J96/$D$96*100, 0)</f>
        <v>22.474594672107205</v>
      </c>
      <c r="K134" s="759">
        <f t="shared" si="299"/>
        <v>19.778944222592703</v>
      </c>
      <c r="L134" s="760">
        <f t="shared" si="299"/>
        <v>10.7048279265908</v>
      </c>
      <c r="M134" s="757">
        <f t="shared" si="299"/>
        <v>3.9967331938158401</v>
      </c>
      <c r="N134" s="761">
        <f>SUM(O134:P134)</f>
        <v>5.5386700770416297</v>
      </c>
      <c r="O134" s="759">
        <f t="shared" si="299"/>
        <v>5.5386700770416297</v>
      </c>
      <c r="P134" s="762">
        <f t="shared" si="299"/>
        <v>0</v>
      </c>
      <c r="Q134" s="757">
        <f t="shared" si="299"/>
        <v>5.1546214594095296</v>
      </c>
    </row>
  </sheetData>
  <sheetProtection sheet="1" objects="1" scenarios="1" password="F757"/>
  <mergeCells count="5">
    <mergeCell ref="B8:Q8"/>
    <mergeCell ref="A1:Q1"/>
    <mergeCell ref="A2:Q2"/>
    <mergeCell ref="A3:Q3"/>
    <mergeCell ref="A5:Q5"/>
  </mergeCells>
  <pageSetup orientation="landscape" scale="41" fitToHeight="0"/>
</worksheet>
</file>

<file path=xl/worksheets/sheet7.xml><?xml version="1.0" encoding="utf-8"?>
<worksheet xmlns:r="http://schemas.openxmlformats.org/officeDocument/2006/relationships" xmlns="http://schemas.openxmlformats.org/spreadsheetml/2006/main">
  <sheetPr>
    <pageSetUpPr fitToPage="1"/>
  </sheetPr>
  <sheetViews>
    <sheetView workbookViewId="0">
      <selection activeCell="A1" sqref="A1:F1"/>
    </sheetView>
  </sheetViews>
  <sheetFormatPr defaultColWidth="9.14" defaultRowHeight="15"/>
  <cols>
    <col min="1" max="1" width="9.14" style="763"/>
    <col min="2" max="2" width="10.43" style="764" customWidth="1"/>
    <col min="3" max="3" width="90.43" style="764" customWidth="1"/>
    <col min="4" max="4" width="20.29" style="764" customWidth="1"/>
    <col min="5" max="5" width="19.86" style="765" customWidth="1"/>
    <col min="6" max="6" width="43.14" style="764" customWidth="1"/>
    <col min="7" max="7" width="11.71" style="763" customWidth="1"/>
    <col min="8" max="8" width="38.71" style="763" bestFit="1" customWidth="1"/>
    <col min="9" max="16384" width="9.14" style="763"/>
  </cols>
  <sheetData>
    <row r="1">
      <c r="A1" s="766" t="s">
        <v>0</v>
      </c>
      <c r="B1" s="767"/>
      <c r="C1" s="767"/>
      <c r="D1" s="767"/>
      <c r="E1" s="767"/>
      <c r="F1" s="768"/>
    </row>
    <row r="2">
      <c r="A2" s="766" t="s">
        <v>1</v>
      </c>
      <c r="B2" s="767"/>
      <c r="C2" s="767"/>
      <c r="D2" s="767"/>
      <c r="E2" s="767"/>
      <c r="F2" s="768"/>
    </row>
    <row r="3">
      <c r="A3" s="769"/>
      <c r="B3" s="770"/>
      <c r="C3" s="770"/>
      <c r="D3" s="770"/>
      <c r="E3" s="770"/>
      <c r="F3" s="771"/>
    </row>
    <row r="4">
      <c r="A4" s="772"/>
      <c r="B4" s="773"/>
      <c r="C4" s="773"/>
      <c r="D4" s="773"/>
      <c r="E4" s="774"/>
      <c r="F4" s="773"/>
    </row>
    <row r="5">
      <c r="A5" s="775" t="s">
        <v>674</v>
      </c>
      <c r="B5" s="776"/>
      <c r="C5" s="776"/>
      <c r="D5" s="776"/>
      <c r="E5" s="776"/>
      <c r="F5" s="777"/>
    </row>
    <row r="6">
      <c r="A6" s="772"/>
      <c r="B6" s="773"/>
      <c r="C6" s="773"/>
      <c r="D6" s="773"/>
      <c r="E6" s="774"/>
      <c r="F6" s="773"/>
    </row>
    <row r="8" thickBot="1">
      <c r="B8" s="778" t="s">
        <v>675</v>
      </c>
      <c r="C8" s="778"/>
      <c r="D8" s="778"/>
      <c r="E8" s="778"/>
      <c r="F8" s="778"/>
    </row>
    <row r="9" thickBot="1" ht="33" customHeight="1">
      <c r="B9" s="779" t="s">
        <v>4</v>
      </c>
      <c r="C9" s="780" t="s">
        <v>676</v>
      </c>
      <c r="D9" s="781" t="s">
        <v>677</v>
      </c>
      <c r="E9" s="782" t="s">
        <v>49</v>
      </c>
      <c r="F9" s="783" t="s">
        <v>678</v>
      </c>
      <c r="G9" s="784"/>
    </row>
    <row r="10">
      <c r="B10" s="785" t="s">
        <v>679</v>
      </c>
      <c r="C10" s="786" t="s">
        <v>680</v>
      </c>
      <c r="D10" s="787" t="s">
        <v>681</v>
      </c>
      <c r="E10" s="788">
        <f>E11+E19</f>
        <v>1414.4999999999998</v>
      </c>
      <c r="F10" s="789" t="s">
        <v>682</v>
      </c>
      <c r="G10" s="784"/>
      <c r="H10" s="790"/>
    </row>
    <row r="11">
      <c r="B11" s="791" t="s">
        <v>98</v>
      </c>
      <c r="C11" s="792" t="s">
        <v>683</v>
      </c>
      <c r="D11" s="793" t="s">
        <v>681</v>
      </c>
      <c r="E11" s="794">
        <f>SUM(E12:E18)</f>
        <v>7.7999999999999989</v>
      </c>
      <c r="F11" s="795" t="s">
        <v>682</v>
      </c>
      <c r="G11" s="784"/>
    </row>
    <row r="12">
      <c r="B12" s="796" t="s">
        <v>684</v>
      </c>
      <c r="C12" s="797" t="s">
        <v>685</v>
      </c>
      <c r="D12" s="798" t="s">
        <v>681</v>
      </c>
      <c r="E12" s="799">
        <v>1.6000000000000001</v>
      </c>
      <c r="F12" s="795" t="s">
        <v>682</v>
      </c>
      <c r="G12" s="784"/>
    </row>
    <row r="13">
      <c r="B13" s="796" t="s">
        <v>686</v>
      </c>
      <c r="C13" s="797" t="s">
        <v>687</v>
      </c>
      <c r="D13" s="798" t="s">
        <v>681</v>
      </c>
      <c r="E13" s="799">
        <v>3</v>
      </c>
      <c r="F13" s="795" t="s">
        <v>682</v>
      </c>
      <c r="G13" s="784"/>
    </row>
    <row r="14">
      <c r="B14" s="796" t="s">
        <v>688</v>
      </c>
      <c r="C14" s="797" t="s">
        <v>689</v>
      </c>
      <c r="D14" s="798" t="s">
        <v>681</v>
      </c>
      <c r="E14" s="799">
        <v>0</v>
      </c>
      <c r="F14" s="795" t="s">
        <v>682</v>
      </c>
      <c r="G14" s="784"/>
    </row>
    <row r="15">
      <c r="B15" s="796" t="s">
        <v>690</v>
      </c>
      <c r="C15" s="797" t="s">
        <v>691</v>
      </c>
      <c r="D15" s="798" t="s">
        <v>681</v>
      </c>
      <c r="E15" s="799">
        <v>0</v>
      </c>
      <c r="F15" s="795" t="s">
        <v>682</v>
      </c>
      <c r="G15" s="784"/>
    </row>
    <row r="16">
      <c r="B16" s="796" t="s">
        <v>692</v>
      </c>
      <c r="C16" s="797" t="s">
        <v>693</v>
      </c>
      <c r="D16" s="798" t="s">
        <v>681</v>
      </c>
      <c r="E16" s="799">
        <v>1.3</v>
      </c>
      <c r="F16" s="795" t="s">
        <v>682</v>
      </c>
      <c r="G16" s="784"/>
    </row>
    <row r="17">
      <c r="B17" s="796" t="s">
        <v>694</v>
      </c>
      <c r="C17" s="797" t="s">
        <v>695</v>
      </c>
      <c r="D17" s="798" t="s">
        <v>681</v>
      </c>
      <c r="E17" s="799">
        <v>1.8999999999999999</v>
      </c>
      <c r="F17" s="795" t="s">
        <v>682</v>
      </c>
      <c r="G17" s="784"/>
    </row>
    <row r="18" thickBot="1">
      <c r="B18" s="796" t="s">
        <v>696</v>
      </c>
      <c r="C18" s="800" t="s">
        <v>697</v>
      </c>
      <c r="D18" s="798" t="s">
        <v>681</v>
      </c>
      <c r="E18" s="801">
        <v>0</v>
      </c>
      <c r="F18" s="802" t="s">
        <v>682</v>
      </c>
      <c r="G18" s="784"/>
    </row>
    <row r="19">
      <c r="B19" s="791" t="s">
        <v>100</v>
      </c>
      <c r="C19" s="803" t="s">
        <v>698</v>
      </c>
      <c r="D19" s="804" t="s">
        <v>681</v>
      </c>
      <c r="E19" s="789">
        <f>SUM(E20:E26)</f>
        <v>1406.6999999999998</v>
      </c>
      <c r="F19" s="805" t="s">
        <v>682</v>
      </c>
      <c r="G19" s="784"/>
    </row>
    <row r="20">
      <c r="B20" s="796" t="s">
        <v>699</v>
      </c>
      <c r="C20" s="797" t="s">
        <v>685</v>
      </c>
      <c r="D20" s="796" t="s">
        <v>681</v>
      </c>
      <c r="E20" s="806">
        <v>268.5</v>
      </c>
      <c r="F20" s="807" t="s">
        <v>682</v>
      </c>
      <c r="G20" s="784"/>
    </row>
    <row r="21">
      <c r="B21" s="796" t="s">
        <v>700</v>
      </c>
      <c r="C21" s="797" t="s">
        <v>687</v>
      </c>
      <c r="D21" s="796" t="s">
        <v>681</v>
      </c>
      <c r="E21" s="806">
        <v>31.399999999999999</v>
      </c>
      <c r="F21" s="807" t="s">
        <v>682</v>
      </c>
      <c r="G21" s="784"/>
    </row>
    <row r="22">
      <c r="B22" s="796" t="s">
        <v>701</v>
      </c>
      <c r="C22" s="797" t="s">
        <v>689</v>
      </c>
      <c r="D22" s="796" t="s">
        <v>681</v>
      </c>
      <c r="E22" s="806">
        <v>14</v>
      </c>
      <c r="F22" s="807" t="s">
        <v>682</v>
      </c>
      <c r="G22" s="784"/>
    </row>
    <row r="23">
      <c r="B23" s="796" t="s">
        <v>702</v>
      </c>
      <c r="C23" s="797" t="s">
        <v>691</v>
      </c>
      <c r="D23" s="796" t="s">
        <v>681</v>
      </c>
      <c r="E23" s="806">
        <v>170</v>
      </c>
      <c r="F23" s="807" t="s">
        <v>682</v>
      </c>
      <c r="G23" s="784"/>
    </row>
    <row r="24">
      <c r="B24" s="796" t="s">
        <v>703</v>
      </c>
      <c r="C24" s="797" t="s">
        <v>693</v>
      </c>
      <c r="D24" s="796" t="s">
        <v>681</v>
      </c>
      <c r="E24" s="806">
        <v>872.70000000000005</v>
      </c>
      <c r="F24" s="807" t="s">
        <v>682</v>
      </c>
      <c r="G24" s="784"/>
    </row>
    <row r="25">
      <c r="B25" s="796" t="s">
        <v>704</v>
      </c>
      <c r="C25" s="797" t="s">
        <v>695</v>
      </c>
      <c r="D25" s="796" t="s">
        <v>681</v>
      </c>
      <c r="E25" s="806">
        <v>50.100000000000001</v>
      </c>
      <c r="F25" s="807" t="s">
        <v>682</v>
      </c>
      <c r="G25" s="784"/>
    </row>
    <row r="26" thickBot="1">
      <c r="B26" s="796" t="s">
        <v>705</v>
      </c>
      <c r="C26" s="800" t="s">
        <v>697</v>
      </c>
      <c r="D26" s="808" t="s">
        <v>681</v>
      </c>
      <c r="E26" s="809">
        <v>0</v>
      </c>
      <c r="F26" s="807" t="s">
        <v>682</v>
      </c>
      <c r="G26" s="784"/>
      <c r="H26" s="790"/>
    </row>
    <row r="27" thickBot="1">
      <c r="B27" s="810" t="s">
        <v>53</v>
      </c>
      <c r="C27" s="780" t="s">
        <v>706</v>
      </c>
      <c r="D27" s="810" t="s">
        <v>681</v>
      </c>
      <c r="E27" s="811">
        <f>E28+E32+E36+E38</f>
        <v>1433.6116356111993</v>
      </c>
      <c r="F27" s="812"/>
      <c r="G27" s="784"/>
    </row>
    <row r="28">
      <c r="B28" s="785" t="s">
        <v>133</v>
      </c>
      <c r="C28" s="813" t="s">
        <v>707</v>
      </c>
      <c r="D28" s="785" t="s">
        <v>681</v>
      </c>
      <c r="E28" s="814">
        <f>E29+E30+E31</f>
        <v>318.5</v>
      </c>
      <c r="F28" s="805" t="s">
        <v>682</v>
      </c>
      <c r="G28" s="784"/>
    </row>
    <row r="29">
      <c r="B29" s="791" t="s">
        <v>708</v>
      </c>
      <c r="C29" s="815" t="s">
        <v>685</v>
      </c>
      <c r="D29" s="791" t="s">
        <v>681</v>
      </c>
      <c r="E29" s="816">
        <f>E12+E20</f>
        <v>270.10000000000002</v>
      </c>
      <c r="F29" s="805" t="s">
        <v>682</v>
      </c>
      <c r="G29" s="784"/>
    </row>
    <row r="30">
      <c r="B30" s="791" t="s">
        <v>709</v>
      </c>
      <c r="C30" s="815" t="s">
        <v>687</v>
      </c>
      <c r="D30" s="791" t="s">
        <v>681</v>
      </c>
      <c r="E30" s="816">
        <f>E13+E21</f>
        <v>34.399999999999999</v>
      </c>
      <c r="F30" s="805" t="s">
        <v>682</v>
      </c>
      <c r="G30" s="784"/>
    </row>
    <row r="31" thickBot="1">
      <c r="B31" s="817" t="s">
        <v>710</v>
      </c>
      <c r="C31" s="818" t="s">
        <v>689</v>
      </c>
      <c r="D31" s="817" t="s">
        <v>681</v>
      </c>
      <c r="E31" s="816">
        <f t="shared" ref="E31" si="300">E14+E22</f>
        <v>14</v>
      </c>
      <c r="F31" s="819" t="s">
        <v>682</v>
      </c>
    </row>
    <row r="32" ht="21" customHeight="1">
      <c r="B32" s="785" t="s">
        <v>135</v>
      </c>
      <c r="C32" s="820" t="s">
        <v>711</v>
      </c>
      <c r="D32" s="785" t="s">
        <v>681</v>
      </c>
      <c r="E32" s="814">
        <f>E33+E34+E35</f>
        <v>1096</v>
      </c>
      <c r="F32" s="821" t="s">
        <v>682</v>
      </c>
    </row>
    <row r="33">
      <c r="B33" s="791" t="s">
        <v>712</v>
      </c>
      <c r="C33" s="815" t="s">
        <v>713</v>
      </c>
      <c r="D33" s="791" t="s">
        <v>681</v>
      </c>
      <c r="E33" s="822">
        <f>E15+E23</f>
        <v>170</v>
      </c>
      <c r="F33" s="807" t="s">
        <v>682</v>
      </c>
    </row>
    <row r="34">
      <c r="B34" s="791" t="s">
        <v>714</v>
      </c>
      <c r="C34" s="815" t="s">
        <v>693</v>
      </c>
      <c r="D34" s="791" t="s">
        <v>681</v>
      </c>
      <c r="E34" s="822">
        <f t="shared" ref="E34" si="301">E16+E24</f>
        <v>874</v>
      </c>
      <c r="F34" s="807" t="s">
        <v>682</v>
      </c>
    </row>
    <row r="35" thickBot="1">
      <c r="B35" s="817" t="s">
        <v>715</v>
      </c>
      <c r="C35" s="818" t="s">
        <v>695</v>
      </c>
      <c r="D35" s="817" t="s">
        <v>681</v>
      </c>
      <c r="E35" s="822">
        <f>E17+E25</f>
        <v>52</v>
      </c>
      <c r="F35" s="807" t="s">
        <v>682</v>
      </c>
    </row>
    <row r="36" thickBot="1">
      <c r="B36" s="779" t="s">
        <v>137</v>
      </c>
      <c r="C36" s="823" t="s">
        <v>716</v>
      </c>
      <c r="D36" s="779" t="s">
        <v>681</v>
      </c>
      <c r="E36" s="824">
        <f>E18+E26</f>
        <v>0</v>
      </c>
      <c r="F36" s="825" t="s">
        <v>682</v>
      </c>
    </row>
    <row r="37" thickBot="1">
      <c r="B37" s="810" t="s">
        <v>717</v>
      </c>
      <c r="C37" s="786" t="s">
        <v>718</v>
      </c>
      <c r="D37" s="810" t="s">
        <v>681</v>
      </c>
      <c r="E37" s="826">
        <v>0</v>
      </c>
      <c r="F37" s="825" t="s">
        <v>682</v>
      </c>
    </row>
    <row r="38" thickBot="1">
      <c r="B38" s="779" t="s">
        <v>719</v>
      </c>
      <c r="C38" s="827" t="s">
        <v>720</v>
      </c>
      <c r="D38" s="779" t="s">
        <v>681</v>
      </c>
      <c r="E38" s="828">
        <v>19.1116356111994</v>
      </c>
      <c r="F38" s="825" t="s">
        <v>721</v>
      </c>
    </row>
    <row r="39" thickBot="1">
      <c r="B39" s="829" t="s">
        <v>59</v>
      </c>
      <c r="C39" s="830" t="s">
        <v>722</v>
      </c>
      <c r="D39" s="829" t="s">
        <v>681</v>
      </c>
      <c r="E39" s="831">
        <v>12.0030889923136</v>
      </c>
      <c r="F39" s="832"/>
    </row>
    <row r="40" thickBot="1">
      <c r="B40" s="829" t="s">
        <v>63</v>
      </c>
      <c r="C40" s="830" t="s">
        <v>723</v>
      </c>
      <c r="D40" s="829" t="s">
        <v>681</v>
      </c>
      <c r="E40" s="831">
        <v>0</v>
      </c>
      <c r="F40" s="833"/>
    </row>
    <row r="41" thickBot="1">
      <c r="B41" s="829" t="s">
        <v>77</v>
      </c>
      <c r="C41" s="830" t="s">
        <v>724</v>
      </c>
      <c r="D41" s="829" t="s">
        <v>681</v>
      </c>
      <c r="E41" s="834">
        <f>E27+E37+E39-E40</f>
        <v>1445.614724603513</v>
      </c>
      <c r="F41" s="833"/>
    </row>
    <row r="42" thickBot="1">
      <c r="B42" s="829" t="s">
        <v>79</v>
      </c>
      <c r="C42" s="835" t="s">
        <v>725</v>
      </c>
      <c r="D42" s="823"/>
      <c r="E42" s="836"/>
      <c r="F42" s="837"/>
    </row>
    <row r="43" s="4" customFormat="1">
      <c r="B43" s="785" t="s">
        <v>726</v>
      </c>
      <c r="C43" s="813" t="s">
        <v>727</v>
      </c>
      <c r="D43" s="785" t="s">
        <v>728</v>
      </c>
      <c r="E43" s="838">
        <f>IF((E44+E45)=0,"0",(((E20+E22)*100)/E46)/(E44+E45+E48))</f>
        <v>0.40487976862375274</v>
      </c>
      <c r="F43" s="789"/>
    </row>
    <row r="44">
      <c r="B44" s="791" t="s">
        <v>729</v>
      </c>
      <c r="C44" s="815" t="s">
        <v>730</v>
      </c>
      <c r="D44" s="839" t="s">
        <v>731</v>
      </c>
      <c r="E44" s="816">
        <f>VAS078_F_Vidutinissvert1AtaskaitinisLaikotarpis</f>
        <v>95</v>
      </c>
      <c r="F44" s="816" t="s">
        <v>732</v>
      </c>
    </row>
    <row r="45">
      <c r="B45" s="817" t="s">
        <v>733</v>
      </c>
      <c r="C45" s="818" t="s">
        <v>734</v>
      </c>
      <c r="D45" s="840" t="s">
        <v>731</v>
      </c>
      <c r="E45" s="841">
        <f>VAS078_F_Vidutinissvert3AtaskaitinisLaikotarpis</f>
        <v>32</v>
      </c>
      <c r="F45" s="841" t="s">
        <v>732</v>
      </c>
    </row>
    <row r="46" thickBot="1">
      <c r="B46" s="791" t="s">
        <v>735</v>
      </c>
      <c r="C46" s="815" t="s">
        <v>736</v>
      </c>
      <c r="D46" s="791" t="s">
        <v>737</v>
      </c>
      <c r="E46" s="816">
        <f>VAS077_F_Patiektogeriam1AtaskaitinisLaikotarpis</f>
        <v>549.39999999999998</v>
      </c>
      <c r="F46" s="816" t="s">
        <v>738</v>
      </c>
    </row>
    <row r="47" s="4" customFormat="1">
      <c r="B47" s="785" t="s">
        <v>739</v>
      </c>
      <c r="C47" s="813" t="s">
        <v>740</v>
      </c>
      <c r="D47" s="785" t="s">
        <v>741</v>
      </c>
      <c r="E47" s="838" t="str">
        <f>IF(E48=0,"0",E21/E49)</f>
        <v>0</v>
      </c>
      <c r="F47" s="789"/>
    </row>
    <row r="48">
      <c r="B48" s="791" t="s">
        <v>742</v>
      </c>
      <c r="C48" s="815" t="s">
        <v>743</v>
      </c>
      <c r="D48" s="839" t="s">
        <v>731</v>
      </c>
      <c r="E48" s="816">
        <f>VAS078_F_Vidutinissvert2AtaskaitinisLaikotarpis</f>
        <v>0</v>
      </c>
      <c r="F48" s="816" t="s">
        <v>732</v>
      </c>
    </row>
    <row r="49" thickBot="1">
      <c r="B49" s="791" t="s">
        <v>744</v>
      </c>
      <c r="C49" s="815" t="s">
        <v>745</v>
      </c>
      <c r="D49" s="791" t="s">
        <v>737</v>
      </c>
      <c r="E49" s="816">
        <f>VAS077_F_Paruostogeriam1AtaskaitinisLaikotarpis</f>
        <v>503.39999999999998</v>
      </c>
      <c r="F49" s="816" t="s">
        <v>738</v>
      </c>
    </row>
    <row r="50" s="4" customFormat="1">
      <c r="B50" s="785" t="s">
        <v>746</v>
      </c>
      <c r="C50" s="813" t="s">
        <v>747</v>
      </c>
      <c r="D50" s="785" t="s">
        <v>728</v>
      </c>
      <c r="E50" s="838">
        <f>IF(E51=0,"0",((E23*100)/E53)/E51)</f>
        <v>1.0717100078802206</v>
      </c>
      <c r="F50" s="789"/>
    </row>
    <row r="51">
      <c r="B51" s="791" t="s">
        <v>748</v>
      </c>
      <c r="C51" s="815" t="s">
        <v>749</v>
      </c>
      <c r="D51" s="839" t="s">
        <v>731</v>
      </c>
      <c r="E51" s="816">
        <f>VAS078_F_Vidutinissvert4AtaskaitinisLaikotarpis</f>
        <v>15</v>
      </c>
      <c r="F51" s="816" t="s">
        <v>732</v>
      </c>
    </row>
    <row r="52">
      <c r="B52" s="791" t="s">
        <v>750</v>
      </c>
      <c r="C52" s="815" t="s">
        <v>751</v>
      </c>
      <c r="D52" s="791" t="s">
        <v>737</v>
      </c>
      <c r="E52" s="816">
        <f>VAS077_F_Surinktabuitin1AtaskaitinisLaikotarpis</f>
        <v>1066.13266</v>
      </c>
      <c r="F52" s="816" t="s">
        <v>738</v>
      </c>
    </row>
    <row r="53" thickBot="1" s="4" customFormat="1">
      <c r="B53" s="791" t="s">
        <v>752</v>
      </c>
      <c r="C53" s="815" t="s">
        <v>753</v>
      </c>
      <c r="D53" s="791" t="s">
        <v>737</v>
      </c>
      <c r="E53" s="816">
        <f>VAS077_F_Perpumpuotasbu1AtaskaitinisLaikotarpis</f>
        <v>1057.5</v>
      </c>
      <c r="F53" s="816" t="s">
        <v>738</v>
      </c>
    </row>
    <row r="54" s="4" customFormat="1">
      <c r="B54" s="785" t="s">
        <v>754</v>
      </c>
      <c r="C54" s="813" t="s">
        <v>755</v>
      </c>
      <c r="D54" s="785" t="s">
        <v>756</v>
      </c>
      <c r="E54" s="838">
        <f>IF(E55=0,"0",((E24*1000)/E55))</f>
        <v>1620.2811752666098</v>
      </c>
      <c r="F54" s="789"/>
    </row>
    <row r="55" thickBot="1">
      <c r="B55" s="791" t="s">
        <v>757</v>
      </c>
      <c r="C55" s="815" t="s">
        <v>758</v>
      </c>
      <c r="D55" s="839" t="s">
        <v>759</v>
      </c>
      <c r="E55" s="816">
        <f>VAS078_F_Pagalbiochemin3AtaskaitinisLaikotarpis</f>
        <v>538.61021983199998</v>
      </c>
      <c r="F55" s="816" t="s">
        <v>732</v>
      </c>
    </row>
    <row r="56">
      <c r="B56" s="785" t="s">
        <v>760</v>
      </c>
      <c r="C56" s="813" t="s">
        <v>761</v>
      </c>
      <c r="D56" s="785" t="s">
        <v>762</v>
      </c>
      <c r="E56" s="789">
        <f>IFERROR(E57/(E27-E40), 0)</f>
        <v>0.098532194139019535</v>
      </c>
      <c r="F56" s="789"/>
    </row>
    <row r="57" thickBot="1">
      <c r="B57" s="842" t="s">
        <v>763</v>
      </c>
      <c r="C57" s="843" t="s">
        <v>764</v>
      </c>
      <c r="D57" s="844" t="s">
        <v>765</v>
      </c>
      <c r="E57" s="845">
        <f>VAS073_F_Elektrosenergi13IsViso+VAS073_F_Elektrosenergi14IsViso+VAS073_F_Elektrosenergi15PavirsiniuNuoteku</f>
        <v>141.25690000000003</v>
      </c>
      <c r="F57" s="845" t="s">
        <v>145</v>
      </c>
    </row>
    <row r="59">
      <c r="C59" s="846" t="s">
        <v>766</v>
      </c>
      <c r="E59" s="847"/>
    </row>
    <row r="60">
      <c r="E60" s="847"/>
    </row>
    <row r="61">
      <c r="E61" s="847"/>
    </row>
    <row r="62">
      <c r="E62" s="847"/>
    </row>
  </sheetData>
  <sheetProtection sheet="1" objects="1" scenarios="1" password="F757"/>
  <mergeCells count="5">
    <mergeCell ref="B8:F8"/>
    <mergeCell ref="A1:F1"/>
    <mergeCell ref="A2:F2"/>
    <mergeCell ref="A3:F3"/>
    <mergeCell ref="A5:F5"/>
  </mergeCells>
  <pageSetup paperSize="9" orientation="landscape" scale="52"/>
</worksheet>
</file>

<file path=xl/worksheets/sheet8.xml><?xml version="1.0" encoding="utf-8"?>
<worksheet xmlns:r="http://schemas.openxmlformats.org/officeDocument/2006/relationships" xmlns="http://schemas.openxmlformats.org/spreadsheetml/2006/main">
  <sheetPr>
    <pageSetUpPr fitToPage="1"/>
  </sheetPr>
  <sheetViews>
    <sheetView workbookViewId="0">
      <selection activeCell="A1" sqref="A1:K1"/>
    </sheetView>
  </sheetViews>
  <sheetFormatPr defaultColWidth="9.14" defaultRowHeight="14.4"/>
  <cols>
    <col min="1" max="1" width="9.14" style="848"/>
    <col min="2" max="2" width="6.71" style="848" customWidth="1"/>
    <col min="3" max="3" width="88.57" style="848" customWidth="1"/>
    <col min="4" max="4" width="17.29" style="848" customWidth="1"/>
    <col min="5" max="6" width="24" style="848" customWidth="1"/>
    <col min="7" max="7" width="29.14" style="848" customWidth="1"/>
    <col min="8" max="8" width="23.14" style="848" customWidth="1"/>
    <col min="9" max="16384" width="9.14" style="848"/>
  </cols>
  <sheetData>
    <row r="1">
      <c r="A1" s="849" t="s">
        <v>0</v>
      </c>
      <c r="B1" s="850"/>
      <c r="C1" s="850"/>
      <c r="D1" s="850"/>
      <c r="E1" s="850"/>
      <c r="F1" s="850"/>
      <c r="G1" s="850"/>
      <c r="H1" s="850"/>
      <c r="I1" s="850"/>
      <c r="J1" s="850"/>
      <c r="K1" s="851"/>
    </row>
    <row r="2">
      <c r="A2" s="849" t="s">
        <v>1</v>
      </c>
      <c r="B2" s="850"/>
      <c r="C2" s="850"/>
      <c r="D2" s="850"/>
      <c r="E2" s="850"/>
      <c r="F2" s="850"/>
      <c r="G2" s="850"/>
      <c r="H2" s="850"/>
      <c r="I2" s="850"/>
      <c r="J2" s="850"/>
      <c r="K2" s="851"/>
    </row>
    <row r="3">
      <c r="A3" s="852"/>
      <c r="B3" s="853"/>
      <c r="C3" s="853"/>
      <c r="D3" s="853"/>
      <c r="E3" s="853"/>
      <c r="F3" s="853"/>
      <c r="G3" s="853"/>
      <c r="H3" s="853"/>
      <c r="I3" s="853"/>
      <c r="J3" s="853"/>
      <c r="K3" s="854"/>
    </row>
    <row r="4">
      <c r="A4" s="855"/>
      <c r="B4" s="855"/>
      <c r="C4" s="855"/>
      <c r="D4" s="855"/>
      <c r="E4" s="855"/>
      <c r="F4" s="855"/>
      <c r="G4" s="855"/>
      <c r="H4" s="855"/>
      <c r="I4" s="855"/>
      <c r="J4" s="855"/>
      <c r="K4" s="855"/>
    </row>
    <row r="5">
      <c r="A5" s="856" t="s">
        <v>767</v>
      </c>
      <c r="B5" s="857"/>
      <c r="C5" s="857"/>
      <c r="D5" s="857"/>
      <c r="E5" s="857"/>
      <c r="F5" s="857"/>
      <c r="G5" s="857"/>
      <c r="H5" s="857"/>
      <c r="I5" s="857"/>
      <c r="J5" s="857"/>
      <c r="K5" s="858"/>
    </row>
    <row r="6">
      <c r="A6" s="855"/>
      <c r="B6" s="855"/>
      <c r="C6" s="855"/>
      <c r="D6" s="855"/>
      <c r="E6" s="855"/>
      <c r="F6" s="855"/>
      <c r="G6" s="855"/>
      <c r="H6" s="855"/>
      <c r="I6" s="855"/>
      <c r="J6" s="855"/>
      <c r="K6" s="855"/>
    </row>
    <row r="8" thickBot="1" ht="15" customHeight="1">
      <c r="B8" s="16" t="s">
        <v>768</v>
      </c>
      <c r="C8" s="16"/>
      <c r="D8" s="16"/>
      <c r="E8" s="16"/>
      <c r="F8" s="16"/>
      <c r="G8" s="16"/>
    </row>
    <row r="9" thickBot="1" ht="21" customHeight="1">
      <c r="B9" s="859" t="s">
        <v>4</v>
      </c>
      <c r="C9" s="859" t="s">
        <v>676</v>
      </c>
      <c r="D9" s="860" t="s">
        <v>677</v>
      </c>
      <c r="E9" s="861" t="s">
        <v>49</v>
      </c>
      <c r="F9" s="862"/>
      <c r="G9" s="863" t="s">
        <v>678</v>
      </c>
      <c r="H9" s="864"/>
    </row>
    <row r="10" thickBot="1" ht="29.25" customHeight="1">
      <c r="B10" s="865"/>
      <c r="C10" s="865"/>
      <c r="D10" s="866"/>
      <c r="E10" s="867" t="s">
        <v>769</v>
      </c>
      <c r="F10" s="867" t="s">
        <v>770</v>
      </c>
      <c r="G10" s="868"/>
      <c r="H10" s="864"/>
    </row>
    <row r="11" thickBot="1">
      <c r="B11" s="859" t="s">
        <v>679</v>
      </c>
      <c r="C11" s="859" t="s">
        <v>771</v>
      </c>
      <c r="D11" s="859" t="s">
        <v>772</v>
      </c>
      <c r="E11" s="869">
        <f>E12+E26</f>
        <v>43.874999999999986</v>
      </c>
      <c r="F11" s="869">
        <f>F12+F26</f>
        <v>46.479166666666657</v>
      </c>
      <c r="G11" s="863"/>
      <c r="H11" s="864"/>
    </row>
    <row r="12" thickBot="1">
      <c r="B12" s="870" t="s">
        <v>773</v>
      </c>
      <c r="C12" s="870" t="s">
        <v>774</v>
      </c>
      <c r="D12" s="870" t="s">
        <v>772</v>
      </c>
      <c r="E12" s="871">
        <f>E14+E18+E22+E23+E24+E25</f>
        <v>42.386584826053394</v>
      </c>
      <c r="F12" s="871">
        <f>F14+F18+F22+F23+F24+F25</f>
        <v>44.970642682978131</v>
      </c>
      <c r="G12" s="872"/>
      <c r="H12" s="873"/>
    </row>
    <row r="13" thickBot="1">
      <c r="B13" s="874" t="s">
        <v>775</v>
      </c>
      <c r="C13" s="874" t="s">
        <v>776</v>
      </c>
      <c r="D13" s="874" t="s">
        <v>772</v>
      </c>
      <c r="E13" s="875">
        <f>E14+E18+E23+E22</f>
        <v>26.791666666666661</v>
      </c>
      <c r="F13" s="875">
        <f>F14+F18+F23+F22</f>
        <v>27.729166666666671</v>
      </c>
      <c r="G13" s="876"/>
      <c r="H13" s="864"/>
    </row>
    <row r="14" ht="18.75" customHeight="1">
      <c r="B14" s="877" t="s">
        <v>133</v>
      </c>
      <c r="C14" s="877" t="s">
        <v>707</v>
      </c>
      <c r="D14" s="878" t="s">
        <v>772</v>
      </c>
      <c r="E14" s="879">
        <f>SUM(E15:E17)</f>
        <v>9.0833333333333304</v>
      </c>
      <c r="F14" s="879">
        <f>SUM(F15:F17)</f>
        <v>10</v>
      </c>
      <c r="G14" s="880"/>
      <c r="H14" s="864"/>
    </row>
    <row r="15">
      <c r="B15" s="881" t="s">
        <v>708</v>
      </c>
      <c r="C15" s="882" t="s">
        <v>685</v>
      </c>
      <c r="D15" s="881" t="s">
        <v>772</v>
      </c>
      <c r="E15" s="883">
        <v>1</v>
      </c>
      <c r="F15" s="883">
        <v>1</v>
      </c>
      <c r="G15" s="884"/>
      <c r="H15" s="864"/>
    </row>
    <row r="16">
      <c r="B16" s="881" t="s">
        <v>709</v>
      </c>
      <c r="C16" s="882" t="s">
        <v>687</v>
      </c>
      <c r="D16" s="881" t="s">
        <v>772</v>
      </c>
      <c r="E16" s="883">
        <v>0</v>
      </c>
      <c r="F16" s="883">
        <v>0</v>
      </c>
      <c r="G16" s="884"/>
      <c r="H16" s="864"/>
      <c r="L16" s="885"/>
    </row>
    <row r="17" thickBot="1">
      <c r="B17" s="886" t="s">
        <v>710</v>
      </c>
      <c r="C17" s="887" t="s">
        <v>689</v>
      </c>
      <c r="D17" s="886" t="s">
        <v>772</v>
      </c>
      <c r="E17" s="888">
        <v>8.0833333333333304</v>
      </c>
      <c r="F17" s="888">
        <v>9</v>
      </c>
      <c r="G17" s="889"/>
    </row>
    <row r="18" ht="23.25" customHeight="1">
      <c r="B18" s="890" t="s">
        <v>135</v>
      </c>
      <c r="C18" s="890" t="s">
        <v>711</v>
      </c>
      <c r="D18" s="891" t="s">
        <v>772</v>
      </c>
      <c r="E18" s="892">
        <f>SUM(E19:E21)</f>
        <v>13.70833333333333</v>
      </c>
      <c r="F18" s="892">
        <f>SUM(F19:F21)</f>
        <v>13.72916666666667</v>
      </c>
      <c r="G18" s="893"/>
    </row>
    <row r="19">
      <c r="B19" s="881" t="s">
        <v>712</v>
      </c>
      <c r="C19" s="882" t="s">
        <v>713</v>
      </c>
      <c r="D19" s="881" t="s">
        <v>772</v>
      </c>
      <c r="E19" s="883">
        <v>6.7083333333333304</v>
      </c>
      <c r="F19" s="883">
        <v>6.7291666666666696</v>
      </c>
      <c r="G19" s="884"/>
    </row>
    <row r="20">
      <c r="B20" s="881" t="s">
        <v>714</v>
      </c>
      <c r="C20" s="882" t="s">
        <v>693</v>
      </c>
      <c r="D20" s="881" t="s">
        <v>772</v>
      </c>
      <c r="E20" s="883">
        <v>6</v>
      </c>
      <c r="F20" s="883">
        <v>6</v>
      </c>
      <c r="G20" s="884"/>
    </row>
    <row r="21" thickBot="1">
      <c r="B21" s="881" t="s">
        <v>715</v>
      </c>
      <c r="C21" s="882" t="s">
        <v>695</v>
      </c>
      <c r="D21" s="881" t="s">
        <v>772</v>
      </c>
      <c r="E21" s="883">
        <v>1</v>
      </c>
      <c r="F21" s="883">
        <v>1</v>
      </c>
      <c r="G21" s="884"/>
    </row>
    <row r="22" thickBot="1">
      <c r="B22" s="894" t="s">
        <v>137</v>
      </c>
      <c r="C22" s="894" t="s">
        <v>716</v>
      </c>
      <c r="D22" s="895" t="s">
        <v>772</v>
      </c>
      <c r="E22" s="896">
        <v>1</v>
      </c>
      <c r="F22" s="896">
        <v>1</v>
      </c>
      <c r="G22" s="863"/>
    </row>
    <row r="23" thickBot="1">
      <c r="B23" s="894" t="s">
        <v>717</v>
      </c>
      <c r="C23" s="897" t="s">
        <v>718</v>
      </c>
      <c r="D23" s="894" t="s">
        <v>772</v>
      </c>
      <c r="E23" s="896">
        <v>3</v>
      </c>
      <c r="F23" s="896">
        <v>3</v>
      </c>
      <c r="G23" s="863"/>
    </row>
    <row r="24" thickBot="1">
      <c r="B24" s="859" t="s">
        <v>777</v>
      </c>
      <c r="C24" s="859" t="s">
        <v>778</v>
      </c>
      <c r="D24" s="859" t="s">
        <v>772</v>
      </c>
      <c r="E24" s="896">
        <v>7.2959475370850697</v>
      </c>
      <c r="F24" s="896">
        <v>8.7053919476583204</v>
      </c>
      <c r="G24" s="863"/>
    </row>
    <row r="25" thickBot="1">
      <c r="B25" s="859" t="s">
        <v>298</v>
      </c>
      <c r="C25" s="898" t="s">
        <v>779</v>
      </c>
      <c r="D25" s="859" t="s">
        <v>772</v>
      </c>
      <c r="E25" s="896">
        <v>8.2989706223016704</v>
      </c>
      <c r="F25" s="896">
        <v>8.5360840686531407</v>
      </c>
      <c r="G25" s="863"/>
    </row>
    <row r="26" thickBot="1">
      <c r="B26" s="874" t="s">
        <v>780</v>
      </c>
      <c r="C26" s="874" t="s">
        <v>781</v>
      </c>
      <c r="D26" s="874" t="s">
        <v>772</v>
      </c>
      <c r="E26" s="899">
        <v>1.4884151739465901</v>
      </c>
      <c r="F26" s="899">
        <v>1.50852398368853</v>
      </c>
      <c r="G26" s="876"/>
    </row>
    <row r="27" thickBot="1" ht="17.25" customHeight="1">
      <c r="B27" s="859" t="s">
        <v>782</v>
      </c>
      <c r="C27" s="900" t="s">
        <v>783</v>
      </c>
      <c r="D27" s="900"/>
      <c r="E27" s="901"/>
      <c r="F27" s="901"/>
      <c r="G27" s="902"/>
    </row>
    <row r="28">
      <c r="B28" s="903" t="s">
        <v>784</v>
      </c>
      <c r="C28" s="903" t="s">
        <v>785</v>
      </c>
      <c r="D28" s="903" t="s">
        <v>786</v>
      </c>
      <c r="E28" s="904">
        <f>IFERROR(E29/E14/12*1000, 0)</f>
        <v>929.01880733944972</v>
      </c>
      <c r="F28" s="905"/>
      <c r="G28" s="906"/>
    </row>
    <row r="29" thickBot="1">
      <c r="B29" s="907" t="s">
        <v>787</v>
      </c>
      <c r="C29" s="908" t="s">
        <v>788</v>
      </c>
      <c r="D29" s="907" t="s">
        <v>765</v>
      </c>
      <c r="E29" s="909">
        <f>VAS073_F_Darbouzmokesci23IsViso</f>
        <v>101.26304999999999</v>
      </c>
      <c r="F29" s="910"/>
      <c r="G29" s="911" t="s">
        <v>145</v>
      </c>
    </row>
    <row r="30">
      <c r="B30" s="890" t="s">
        <v>69</v>
      </c>
      <c r="C30" s="878" t="s">
        <v>789</v>
      </c>
      <c r="D30" s="878" t="s">
        <v>786</v>
      </c>
      <c r="E30" s="912">
        <f>IFERROR(E31/E18/12*1000, 0)</f>
        <v>896.74589665653525</v>
      </c>
      <c r="F30" s="913"/>
      <c r="G30" s="914"/>
    </row>
    <row r="31" thickBot="1">
      <c r="B31" s="915" t="s">
        <v>574</v>
      </c>
      <c r="C31" s="908" t="s">
        <v>790</v>
      </c>
      <c r="D31" s="907" t="s">
        <v>765</v>
      </c>
      <c r="E31" s="916">
        <f>VAS073_F_Darbouzmokesci24IsViso</f>
        <v>147.5147</v>
      </c>
      <c r="F31" s="917"/>
      <c r="G31" s="911" t="s">
        <v>145</v>
      </c>
    </row>
    <row r="32">
      <c r="B32" s="874" t="s">
        <v>71</v>
      </c>
      <c r="C32" s="918" t="s">
        <v>791</v>
      </c>
      <c r="D32" s="878" t="s">
        <v>786</v>
      </c>
      <c r="E32" s="919">
        <f>IFERROR(E33/E22/12*1000, 0)</f>
        <v>973.72166666666658</v>
      </c>
      <c r="F32" s="920"/>
      <c r="G32" s="914"/>
    </row>
    <row r="33" thickBot="1">
      <c r="B33" s="915" t="s">
        <v>792</v>
      </c>
      <c r="C33" s="908" t="s">
        <v>793</v>
      </c>
      <c r="D33" s="907" t="s">
        <v>765</v>
      </c>
      <c r="E33" s="916">
        <f>VAS073_F_Darbouzmokesci25PavirsiniuNuoteku</f>
        <v>11.684659999999999</v>
      </c>
      <c r="F33" s="917"/>
      <c r="G33" s="911" t="s">
        <v>145</v>
      </c>
    </row>
    <row r="34">
      <c r="B34" s="878" t="s">
        <v>73</v>
      </c>
      <c r="C34" s="921" t="s">
        <v>794</v>
      </c>
      <c r="D34" s="874" t="s">
        <v>786</v>
      </c>
      <c r="E34" s="904">
        <f>IFERROR(E35/E23/12*1000, 0)</f>
        <v>751.58138888888891</v>
      </c>
      <c r="F34" s="905"/>
      <c r="G34" s="922"/>
    </row>
    <row r="35" thickBot="1">
      <c r="B35" s="915" t="s">
        <v>795</v>
      </c>
      <c r="C35" s="908" t="s">
        <v>796</v>
      </c>
      <c r="D35" s="907" t="s">
        <v>765</v>
      </c>
      <c r="E35" s="916">
        <f>VAS073_F_Darbouzmokesci2Apskaitosveikla1</f>
        <v>27.056930000000001</v>
      </c>
      <c r="F35" s="917"/>
      <c r="G35" s="911" t="s">
        <v>145</v>
      </c>
    </row>
    <row r="36">
      <c r="B36" s="878" t="s">
        <v>75</v>
      </c>
      <c r="C36" s="891" t="s">
        <v>797</v>
      </c>
      <c r="D36" s="878" t="s">
        <v>786</v>
      </c>
      <c r="E36" s="904">
        <f>IFERROR(E37/E24/12*1000, 0)</f>
        <v>1029.8915909090913</v>
      </c>
      <c r="F36" s="905"/>
      <c r="G36" s="914"/>
    </row>
    <row r="37" thickBot="1">
      <c r="B37" s="915" t="s">
        <v>798</v>
      </c>
      <c r="C37" s="908" t="s">
        <v>799</v>
      </c>
      <c r="D37" s="907" t="s">
        <v>765</v>
      </c>
      <c r="E37" s="916">
        <f>VAS073_F_Darbouzmokesci33IsViso+VAS073_F_Darbouzmokesci34IsViso+VAS073_F_Darbouzmokesci35PavirsiniuNuoteku+VAS073_F_Darbouzmokesci3Apskaitosveikla1</f>
        <v>90.168420193893709</v>
      </c>
      <c r="F37" s="917"/>
      <c r="G37" s="911" t="s">
        <v>145</v>
      </c>
    </row>
    <row r="38">
      <c r="B38" s="878" t="s">
        <v>460</v>
      </c>
      <c r="C38" s="891" t="s">
        <v>800</v>
      </c>
      <c r="D38" s="878" t="s">
        <v>786</v>
      </c>
      <c r="E38" s="904">
        <f>IFERROR(E39/E25/12*1000, 0)</f>
        <v>1328.7301904761898</v>
      </c>
      <c r="F38" s="905"/>
      <c r="G38" s="914"/>
    </row>
    <row r="39" thickBot="1">
      <c r="B39" s="915" t="s">
        <v>801</v>
      </c>
      <c r="C39" s="908" t="s">
        <v>802</v>
      </c>
      <c r="D39" s="907" t="s">
        <v>765</v>
      </c>
      <c r="E39" s="916">
        <f>VAS073_F_Darbouzmokesci53IsViso+VAS073_F_Darbouzmokesci54IsViso+VAS073_F_Darbouzmokesci55PavirsiniuNuoteku+VAS073_F_Darbouzmokesci5Apskaitosveikla1</f>
        <v>132.32511378872644</v>
      </c>
      <c r="F39" s="917"/>
      <c r="G39" s="911" t="s">
        <v>145</v>
      </c>
    </row>
    <row r="40" thickBot="1">
      <c r="B40" s="923" t="s">
        <v>464</v>
      </c>
      <c r="C40" s="924" t="s">
        <v>803</v>
      </c>
      <c r="D40" s="925" t="s">
        <v>786</v>
      </c>
      <c r="E40" s="926">
        <f>IFERROR((E29+E31+E33+E35+E37+E39)/E12/12*1000, 0)</f>
        <v>1002.7010434150676</v>
      </c>
      <c r="F40" s="927"/>
      <c r="G40" s="928"/>
    </row>
    <row r="41" thickBot="1">
      <c r="B41" s="859" t="s">
        <v>468</v>
      </c>
      <c r="C41" s="929" t="s">
        <v>804</v>
      </c>
      <c r="D41" s="859" t="s">
        <v>772</v>
      </c>
      <c r="E41" s="930">
        <f>IFERROR((E13+E24)/E25, 0)</f>
        <v>4.107450882179136</v>
      </c>
      <c r="F41" s="931"/>
      <c r="G41" s="863"/>
    </row>
    <row r="42">
      <c r="C42" s="864"/>
    </row>
    <row r="43">
      <c r="C43" s="932" t="s">
        <v>766</v>
      </c>
    </row>
    <row r="44">
      <c r="E44" s="933"/>
      <c r="F44" s="933"/>
    </row>
    <row r="45">
      <c r="C45" s="934" t="s">
        <v>805</v>
      </c>
      <c r="D45" s="934"/>
      <c r="E45" s="935"/>
      <c r="F45" s="935"/>
      <c r="G45" s="935"/>
      <c r="H45" s="935"/>
      <c r="I45" s="935"/>
      <c r="J45" s="935"/>
      <c r="K45" s="935"/>
    </row>
    <row r="46">
      <c r="C46" s="936" t="s">
        <v>806</v>
      </c>
      <c r="D46" s="936"/>
      <c r="E46" s="936"/>
      <c r="F46" s="936"/>
      <c r="G46" s="936"/>
      <c r="H46" s="936"/>
      <c r="I46" s="936"/>
      <c r="J46" s="936"/>
      <c r="K46" s="936"/>
    </row>
    <row r="47">
      <c r="C47" s="936"/>
      <c r="D47" s="936"/>
      <c r="E47" s="936"/>
      <c r="F47" s="936"/>
      <c r="G47" s="936"/>
      <c r="H47" s="936"/>
      <c r="I47" s="936"/>
      <c r="J47" s="936"/>
      <c r="K47" s="936"/>
    </row>
    <row r="48">
      <c r="C48" s="936"/>
      <c r="D48" s="936"/>
      <c r="E48" s="936"/>
      <c r="F48" s="936"/>
      <c r="G48" s="936"/>
      <c r="H48" s="936"/>
      <c r="I48" s="936"/>
      <c r="J48" s="936"/>
      <c r="K48" s="936"/>
    </row>
    <row r="49">
      <c r="C49" s="936"/>
      <c r="D49" s="936"/>
      <c r="E49" s="936"/>
      <c r="F49" s="936"/>
      <c r="G49" s="936"/>
      <c r="H49" s="936"/>
      <c r="I49" s="936"/>
      <c r="J49" s="936"/>
      <c r="K49" s="936"/>
    </row>
    <row r="50">
      <c r="C50" s="936"/>
      <c r="D50" s="936"/>
      <c r="E50" s="936"/>
      <c r="F50" s="936"/>
      <c r="G50" s="936"/>
      <c r="H50" s="936"/>
      <c r="I50" s="936"/>
      <c r="J50" s="936"/>
      <c r="K50" s="936"/>
    </row>
    <row r="51">
      <c r="C51" s="936"/>
      <c r="D51" s="936"/>
      <c r="E51" s="936"/>
      <c r="F51" s="936"/>
      <c r="G51" s="936"/>
      <c r="H51" s="936"/>
      <c r="I51" s="936"/>
      <c r="J51" s="936"/>
      <c r="K51" s="936"/>
    </row>
    <row r="52" ht="119.25" customHeight="1">
      <c r="C52" s="936"/>
      <c r="D52" s="936"/>
      <c r="E52" s="936"/>
      <c r="F52" s="936"/>
      <c r="G52" s="936"/>
      <c r="H52" s="936"/>
      <c r="I52" s="936"/>
      <c r="J52" s="936"/>
      <c r="K52" s="936"/>
    </row>
  </sheetData>
  <sheetProtection sheet="1" objects="1" scenarios="1" password="F757"/>
  <mergeCells count="22">
    <mergeCell ref="E41:F41"/>
    <mergeCell ref="B8:G8"/>
    <mergeCell ref="C45:D45"/>
    <mergeCell ref="C46:K52"/>
    <mergeCell ref="E9:F9"/>
    <mergeCell ref="E28:F28"/>
    <mergeCell ref="E29:F29"/>
    <mergeCell ref="E30:F30"/>
    <mergeCell ref="E31:F31"/>
    <mergeCell ref="E32:F32"/>
    <mergeCell ref="E33:F33"/>
    <mergeCell ref="E34:F34"/>
    <mergeCell ref="E35:F35"/>
    <mergeCell ref="E36:F36"/>
    <mergeCell ref="E37:F37"/>
    <mergeCell ref="E38:F38"/>
    <mergeCell ref="E39:F39"/>
    <mergeCell ref="E40:F40"/>
    <mergeCell ref="A1:K1"/>
    <mergeCell ref="A2:K2"/>
    <mergeCell ref="A3:K3"/>
    <mergeCell ref="A5:K5"/>
  </mergeCells>
  <pageSetup paperSize="9" orientation="landscape" scale="66"/>
</worksheet>
</file>

<file path=xl/worksheets/sheet9.xml><?xml version="1.0" encoding="utf-8"?>
<worksheet xmlns:r="http://schemas.openxmlformats.org/officeDocument/2006/relationships" xmlns="http://schemas.openxmlformats.org/spreadsheetml/2006/main">
  <sheetPr>
    <pageSetUpPr fitToPage="1"/>
  </sheetPr>
  <sheetViews>
    <sheetView workbookViewId="0">
      <selection activeCell="A1" sqref="A1:E1"/>
    </sheetView>
  </sheetViews>
  <sheetFormatPr defaultColWidth="9.14" defaultRowHeight="14.4"/>
  <cols>
    <col min="1" max="1" width="9.14" style="848"/>
    <col min="2" max="2" width="10.43" style="848" customWidth="1"/>
    <col min="3" max="3" width="64.86" style="848" customWidth="1"/>
    <col min="4" max="4" width="16" style="848" customWidth="1"/>
    <col min="5" max="5" width="22.14" style="848" customWidth="1"/>
    <col min="6" max="6" width="34.29" style="848" customWidth="1"/>
    <col min="7" max="7" width="14.86" style="848" customWidth="1"/>
    <col min="8" max="16384" width="9.14" style="848"/>
  </cols>
  <sheetData>
    <row r="1">
      <c r="A1" s="937" t="s">
        <v>0</v>
      </c>
      <c r="B1" s="938"/>
      <c r="C1" s="938"/>
      <c r="D1" s="938"/>
      <c r="E1" s="939"/>
    </row>
    <row r="2">
      <c r="A2" s="937" t="s">
        <v>1</v>
      </c>
      <c r="B2" s="938"/>
      <c r="C2" s="938"/>
      <c r="D2" s="938"/>
      <c r="E2" s="939"/>
    </row>
    <row r="3">
      <c r="A3" s="940"/>
      <c r="B3" s="941"/>
      <c r="C3" s="941"/>
      <c r="D3" s="941"/>
      <c r="E3" s="942"/>
    </row>
    <row r="4">
      <c r="A4" s="943"/>
      <c r="B4" s="943"/>
      <c r="C4" s="943"/>
      <c r="D4" s="943"/>
      <c r="E4" s="943"/>
    </row>
    <row r="5">
      <c r="A5" s="944" t="s">
        <v>807</v>
      </c>
      <c r="B5" s="945"/>
      <c r="C5" s="945"/>
      <c r="D5" s="945"/>
      <c r="E5" s="946"/>
    </row>
    <row r="6">
      <c r="A6" s="943"/>
      <c r="B6" s="943"/>
      <c r="C6" s="943"/>
      <c r="D6" s="943"/>
      <c r="E6" s="943"/>
    </row>
    <row r="8" thickBot="1" ht="27" customHeight="1">
      <c r="B8" s="16" t="s">
        <v>808</v>
      </c>
      <c r="C8" s="16"/>
      <c r="D8" s="16"/>
      <c r="E8" s="16"/>
    </row>
    <row r="9" thickBot="1">
      <c r="B9" s="947" t="s">
        <v>4</v>
      </c>
      <c r="C9" s="948" t="s">
        <v>809</v>
      </c>
      <c r="D9" s="949" t="s">
        <v>677</v>
      </c>
      <c r="E9" s="950" t="s">
        <v>49</v>
      </c>
      <c r="F9" s="951"/>
      <c r="G9" s="952"/>
    </row>
    <row r="10" thickTop="1" thickBot="1" ht="16.5" customHeight="1">
      <c r="B10" s="953"/>
      <c r="C10" s="954" t="s">
        <v>810</v>
      </c>
      <c r="D10" s="955"/>
      <c r="E10" s="956"/>
      <c r="F10" s="951"/>
      <c r="G10" s="952"/>
    </row>
    <row r="11" thickTop="1">
      <c r="B11" s="957">
        <v>1</v>
      </c>
      <c r="C11" s="958" t="s">
        <v>811</v>
      </c>
      <c r="D11" s="959" t="s">
        <v>737</v>
      </c>
      <c r="E11" s="960">
        <v>554.79999999999995</v>
      </c>
      <c r="F11" s="961"/>
      <c r="G11" s="952"/>
    </row>
    <row r="12" thickBot="1">
      <c r="B12" s="962">
        <v>2</v>
      </c>
      <c r="C12" s="963" t="s">
        <v>812</v>
      </c>
      <c r="D12" s="964" t="s">
        <v>737</v>
      </c>
      <c r="E12" s="965">
        <v>503.39999999999998</v>
      </c>
      <c r="F12" s="951"/>
      <c r="G12" s="952"/>
    </row>
    <row r="13">
      <c r="B13" s="966">
        <v>3</v>
      </c>
      <c r="C13" s="967" t="s">
        <v>813</v>
      </c>
      <c r="D13" s="968" t="s">
        <v>737</v>
      </c>
      <c r="E13" s="969">
        <v>549.39999999999998</v>
      </c>
      <c r="F13" s="951"/>
      <c r="G13" s="952"/>
    </row>
    <row r="14">
      <c r="B14" s="970" t="s">
        <v>814</v>
      </c>
      <c r="C14" s="971" t="s">
        <v>815</v>
      </c>
      <c r="D14" s="972" t="s">
        <v>737</v>
      </c>
      <c r="E14" s="973">
        <v>94.299999999999997</v>
      </c>
      <c r="F14" s="974"/>
      <c r="G14" s="952"/>
    </row>
    <row r="15" thickBot="1">
      <c r="B15" s="975" t="s">
        <v>816</v>
      </c>
      <c r="C15" s="976" t="s">
        <v>817</v>
      </c>
      <c r="D15" s="977" t="s">
        <v>737</v>
      </c>
      <c r="E15" s="978">
        <v>0</v>
      </c>
      <c r="F15" s="974"/>
    </row>
    <row r="16">
      <c r="B16" s="966" t="s">
        <v>818</v>
      </c>
      <c r="C16" s="967" t="s">
        <v>819</v>
      </c>
      <c r="D16" s="979" t="s">
        <v>737</v>
      </c>
      <c r="E16" s="980">
        <f>E17+E21+E23</f>
        <v>386.21321999999998</v>
      </c>
      <c r="F16" s="951"/>
    </row>
    <row r="17">
      <c r="B17" s="981" t="s">
        <v>820</v>
      </c>
      <c r="C17" s="982" t="s">
        <v>821</v>
      </c>
      <c r="D17" s="983" t="s">
        <v>737</v>
      </c>
      <c r="E17" s="984">
        <f>E18+E20</f>
        <v>232.31322</v>
      </c>
      <c r="F17" s="974"/>
    </row>
    <row r="18">
      <c r="B18" s="970" t="s">
        <v>822</v>
      </c>
      <c r="C18" s="971" t="s">
        <v>823</v>
      </c>
      <c r="D18" s="972" t="s">
        <v>737</v>
      </c>
      <c r="E18" s="985">
        <v>89.599999999999994</v>
      </c>
      <c r="F18" s="986"/>
    </row>
    <row r="19">
      <c r="B19" s="987" t="s">
        <v>824</v>
      </c>
      <c r="C19" s="988" t="s">
        <v>817</v>
      </c>
      <c r="D19" s="989" t="s">
        <v>737</v>
      </c>
      <c r="E19" s="985">
        <v>0</v>
      </c>
      <c r="F19" s="990"/>
    </row>
    <row r="20">
      <c r="B20" s="970" t="s">
        <v>825</v>
      </c>
      <c r="C20" s="971" t="s">
        <v>826</v>
      </c>
      <c r="D20" s="972" t="s">
        <v>737</v>
      </c>
      <c r="E20" s="985">
        <v>142.71322000000001</v>
      </c>
      <c r="F20" s="991"/>
    </row>
    <row r="21">
      <c r="B21" s="981" t="s">
        <v>827</v>
      </c>
      <c r="C21" s="982" t="s">
        <v>828</v>
      </c>
      <c r="D21" s="983" t="s">
        <v>737</v>
      </c>
      <c r="E21" s="992">
        <v>153.90000000000001</v>
      </c>
      <c r="F21" s="974"/>
    </row>
    <row r="22">
      <c r="B22" s="970" t="s">
        <v>829</v>
      </c>
      <c r="C22" s="971" t="s">
        <v>830</v>
      </c>
      <c r="D22" s="972" t="s">
        <v>737</v>
      </c>
      <c r="E22" s="985">
        <v>37.799999999999997</v>
      </c>
      <c r="F22" s="974"/>
    </row>
    <row r="23" thickBot="1">
      <c r="B23" s="962" t="s">
        <v>831</v>
      </c>
      <c r="C23" s="963" t="s">
        <v>832</v>
      </c>
      <c r="D23" s="964" t="s">
        <v>737</v>
      </c>
      <c r="E23" s="965">
        <v>0</v>
      </c>
    </row>
    <row r="24" thickBot="1">
      <c r="B24" s="993" t="s">
        <v>833</v>
      </c>
      <c r="C24" s="994" t="s">
        <v>834</v>
      </c>
      <c r="D24" s="995" t="s">
        <v>737</v>
      </c>
      <c r="E24" s="996">
        <v>3</v>
      </c>
      <c r="F24" s="974"/>
      <c r="G24" s="997"/>
    </row>
    <row r="25">
      <c r="B25" s="998" t="s">
        <v>835</v>
      </c>
      <c r="C25" s="999" t="s">
        <v>836</v>
      </c>
      <c r="D25" s="1000" t="s">
        <v>737</v>
      </c>
      <c r="E25" s="1001">
        <f>E11-E16-E24</f>
        <v>165.58677999999998</v>
      </c>
      <c r="F25" s="951"/>
    </row>
    <row r="26">
      <c r="B26" s="1002" t="s">
        <v>837</v>
      </c>
      <c r="C26" s="971" t="s">
        <v>838</v>
      </c>
      <c r="D26" s="972" t="s">
        <v>737</v>
      </c>
      <c r="E26" s="1003">
        <f>E11-E13</f>
        <v>5.3999999999999773</v>
      </c>
      <c r="F26" s="952"/>
      <c r="G26" s="1004"/>
    </row>
    <row r="27">
      <c r="B27" s="1002" t="s">
        <v>839</v>
      </c>
      <c r="C27" s="971" t="s">
        <v>840</v>
      </c>
      <c r="D27" s="972" t="s">
        <v>737</v>
      </c>
      <c r="E27" s="1003">
        <f>E13-E16-E24-E29</f>
        <v>155.48678000000001</v>
      </c>
      <c r="F27" s="952"/>
      <c r="G27" s="1004"/>
    </row>
    <row r="28">
      <c r="B28" s="970" t="s">
        <v>841</v>
      </c>
      <c r="C28" s="971" t="s">
        <v>842</v>
      </c>
      <c r="D28" s="972" t="s">
        <v>737</v>
      </c>
      <c r="E28" s="1005">
        <f>$E$14-$E$18</f>
        <v>4.7000000000000028</v>
      </c>
      <c r="F28" s="951"/>
    </row>
    <row r="29">
      <c r="B29" s="987" t="s">
        <v>843</v>
      </c>
      <c r="C29" s="988" t="s">
        <v>844</v>
      </c>
      <c r="D29" s="989" t="s">
        <v>737</v>
      </c>
      <c r="E29" s="1006">
        <f>$E$14-$E$18</f>
        <v>4.7000000000000028</v>
      </c>
      <c r="F29" s="951"/>
    </row>
    <row r="30" thickBot="1">
      <c r="B30" s="987" t="s">
        <v>845</v>
      </c>
      <c r="C30" s="1007" t="s">
        <v>846</v>
      </c>
      <c r="D30" s="1008" t="s">
        <v>737</v>
      </c>
      <c r="E30" s="1009">
        <f>E15-E19</f>
        <v>0</v>
      </c>
      <c r="F30" s="951"/>
    </row>
    <row r="31" thickTop="1" thickBot="1">
      <c r="B31" s="953"/>
      <c r="C31" s="954" t="s">
        <v>847</v>
      </c>
      <c r="D31" s="955"/>
      <c r="E31" s="956"/>
      <c r="F31" s="951"/>
    </row>
    <row r="32" thickTop="1">
      <c r="B32" s="966" t="s">
        <v>848</v>
      </c>
      <c r="C32" s="967" t="s">
        <v>849</v>
      </c>
      <c r="D32" s="972" t="s">
        <v>737</v>
      </c>
      <c r="E32" s="980">
        <f>E33+E34</f>
        <v>1066.13266</v>
      </c>
      <c r="F32" s="951"/>
    </row>
    <row r="33">
      <c r="B33" s="970" t="s">
        <v>850</v>
      </c>
      <c r="C33" s="971" t="s">
        <v>851</v>
      </c>
      <c r="D33" s="972" t="s">
        <v>737</v>
      </c>
      <c r="E33" s="1010">
        <v>1057.5</v>
      </c>
      <c r="F33" s="952"/>
    </row>
    <row r="34" thickBot="1">
      <c r="B34" s="970" t="s">
        <v>852</v>
      </c>
      <c r="C34" s="1011" t="s">
        <v>853</v>
      </c>
      <c r="D34" s="972" t="s">
        <v>737</v>
      </c>
      <c r="E34" s="1010">
        <v>8.6326599999999996</v>
      </c>
      <c r="F34" s="952"/>
    </row>
    <row r="35" thickBot="1">
      <c r="B35" s="1012" t="s">
        <v>854</v>
      </c>
      <c r="C35" s="1013" t="s">
        <v>855</v>
      </c>
      <c r="D35" s="1014" t="s">
        <v>737</v>
      </c>
      <c r="E35" s="1015">
        <v>1057.5</v>
      </c>
      <c r="F35" s="1016"/>
    </row>
    <row r="36" thickBot="1">
      <c r="B36" s="993" t="s">
        <v>856</v>
      </c>
      <c r="C36" s="994" t="s">
        <v>857</v>
      </c>
      <c r="D36" s="1014" t="s">
        <v>737</v>
      </c>
      <c r="E36" s="996">
        <v>1066.13266</v>
      </c>
      <c r="F36" s="951"/>
    </row>
    <row r="37" thickBot="1">
      <c r="B37" s="1017" t="s">
        <v>858</v>
      </c>
      <c r="C37" s="1018" t="s">
        <v>859</v>
      </c>
      <c r="D37" s="968" t="s">
        <v>737</v>
      </c>
      <c r="E37" s="1019">
        <v>1066.13266</v>
      </c>
      <c r="F37" s="1020"/>
    </row>
    <row r="38" thickBot="1">
      <c r="B38" s="1021" t="s">
        <v>860</v>
      </c>
      <c r="C38" s="1022" t="s">
        <v>861</v>
      </c>
      <c r="D38" s="1023" t="s">
        <v>737</v>
      </c>
      <c r="E38" s="1024">
        <f>E39+E45+E48</f>
        <v>388.06999999999999</v>
      </c>
      <c r="F38" s="952"/>
    </row>
    <row r="39">
      <c r="B39" s="966" t="s">
        <v>862</v>
      </c>
      <c r="C39" s="967" t="s">
        <v>863</v>
      </c>
      <c r="D39" s="968" t="s">
        <v>737</v>
      </c>
      <c r="E39" s="980">
        <f>E40+E42</f>
        <v>217.59999999999999</v>
      </c>
      <c r="F39" s="974"/>
    </row>
    <row r="40">
      <c r="B40" s="970" t="s">
        <v>864</v>
      </c>
      <c r="C40" s="971" t="s">
        <v>865</v>
      </c>
      <c r="D40" s="972" t="s">
        <v>737</v>
      </c>
      <c r="E40" s="1010">
        <v>86.599999999999994</v>
      </c>
      <c r="F40" s="952"/>
    </row>
    <row r="41">
      <c r="B41" s="987" t="s">
        <v>866</v>
      </c>
      <c r="C41" s="988" t="s">
        <v>867</v>
      </c>
      <c r="D41" s="972" t="s">
        <v>737</v>
      </c>
      <c r="E41" s="985">
        <v>0</v>
      </c>
      <c r="F41" s="990"/>
    </row>
    <row r="42">
      <c r="B42" s="975" t="s">
        <v>868</v>
      </c>
      <c r="C42" s="976" t="s">
        <v>869</v>
      </c>
      <c r="D42" s="1025" t="s">
        <v>737</v>
      </c>
      <c r="E42" s="978">
        <v>131</v>
      </c>
      <c r="F42" s="990"/>
    </row>
    <row r="43">
      <c r="B43" s="975" t="s">
        <v>870</v>
      </c>
      <c r="C43" s="976" t="s">
        <v>871</v>
      </c>
      <c r="D43" s="1025" t="s">
        <v>737</v>
      </c>
      <c r="E43" s="978">
        <v>131</v>
      </c>
      <c r="F43" s="990"/>
    </row>
    <row r="44" thickBot="1">
      <c r="B44" s="975" t="s">
        <v>872</v>
      </c>
      <c r="C44" s="976" t="s">
        <v>873</v>
      </c>
      <c r="D44" s="1025" t="s">
        <v>737</v>
      </c>
      <c r="E44" s="978">
        <v>131</v>
      </c>
      <c r="F44" s="991"/>
    </row>
    <row r="45">
      <c r="B45" s="966" t="s">
        <v>874</v>
      </c>
      <c r="C45" s="967" t="s">
        <v>875</v>
      </c>
      <c r="D45" s="968" t="s">
        <v>737</v>
      </c>
      <c r="E45" s="969">
        <v>170.47</v>
      </c>
      <c r="F45" s="974"/>
    </row>
    <row r="46">
      <c r="B46" s="970" t="s">
        <v>876</v>
      </c>
      <c r="C46" s="1026" t="s">
        <v>877</v>
      </c>
      <c r="D46" s="989" t="s">
        <v>737</v>
      </c>
      <c r="E46" s="1010">
        <v>170.47</v>
      </c>
      <c r="F46" s="952"/>
    </row>
    <row r="47" thickBot="1">
      <c r="B47" s="1027" t="s">
        <v>878</v>
      </c>
      <c r="C47" s="1028" t="s">
        <v>879</v>
      </c>
      <c r="D47" s="977" t="s">
        <v>737</v>
      </c>
      <c r="E47" s="1029">
        <v>170.47</v>
      </c>
      <c r="F47" s="952"/>
    </row>
    <row r="48" thickBot="1">
      <c r="B48" s="993" t="s">
        <v>880</v>
      </c>
      <c r="C48" s="994" t="s">
        <v>881</v>
      </c>
      <c r="D48" s="995" t="s">
        <v>737</v>
      </c>
      <c r="E48" s="996">
        <v>0</v>
      </c>
      <c r="F48" s="974"/>
    </row>
    <row r="49">
      <c r="B49" s="966" t="s">
        <v>882</v>
      </c>
      <c r="C49" s="967" t="s">
        <v>883</v>
      </c>
      <c r="D49" s="1000" t="s">
        <v>737</v>
      </c>
      <c r="E49" s="980">
        <f>E32-E38</f>
        <v>678.06266000000005</v>
      </c>
      <c r="F49" s="990"/>
    </row>
    <row r="50">
      <c r="B50" s="970" t="s">
        <v>884</v>
      </c>
      <c r="C50" s="971" t="s">
        <v>885</v>
      </c>
      <c r="D50" s="972" t="s">
        <v>737</v>
      </c>
      <c r="E50" s="1030">
        <f>E49-E51</f>
        <v>673.52002607142867</v>
      </c>
      <c r="F50" s="974"/>
    </row>
    <row r="51">
      <c r="B51" s="970" t="s">
        <v>886</v>
      </c>
      <c r="C51" s="971" t="s">
        <v>887</v>
      </c>
      <c r="D51" s="972" t="s">
        <v>737</v>
      </c>
      <c r="E51" s="1030">
        <f>(E40/(100-E67)*100)-E40</f>
        <v>4.5426339285714334</v>
      </c>
      <c r="F51" s="974"/>
    </row>
    <row r="52" thickBot="1">
      <c r="B52" s="975" t="s">
        <v>888</v>
      </c>
      <c r="C52" s="1031" t="s">
        <v>889</v>
      </c>
      <c r="D52" s="977" t="s">
        <v>737</v>
      </c>
      <c r="E52" s="1032">
        <v>0</v>
      </c>
      <c r="F52" s="974"/>
    </row>
    <row r="53" thickTop="1" thickBot="1">
      <c r="B53" s="953"/>
      <c r="C53" s="954" t="s">
        <v>890</v>
      </c>
      <c r="D53" s="955"/>
      <c r="E53" s="956"/>
      <c r="F53" s="974"/>
    </row>
    <row r="54" thickTop="1">
      <c r="B54" s="966" t="s">
        <v>891</v>
      </c>
      <c r="C54" s="1033" t="s">
        <v>892</v>
      </c>
      <c r="D54" s="968" t="s">
        <v>737</v>
      </c>
      <c r="E54" s="980">
        <f>SUM(E55:E56)</f>
        <v>38.5</v>
      </c>
    </row>
    <row r="55">
      <c r="B55" s="1034" t="s">
        <v>893</v>
      </c>
      <c r="C55" s="1035" t="s">
        <v>894</v>
      </c>
      <c r="D55" s="972" t="s">
        <v>737</v>
      </c>
      <c r="E55" s="1036">
        <v>0</v>
      </c>
    </row>
    <row r="56" thickBot="1">
      <c r="B56" s="1037" t="s">
        <v>895</v>
      </c>
      <c r="C56" s="1038" t="s">
        <v>896</v>
      </c>
      <c r="D56" s="1025" t="s">
        <v>737</v>
      </c>
      <c r="E56" s="1039">
        <v>38.5</v>
      </c>
      <c r="F56" s="1020"/>
    </row>
    <row r="57" thickBot="1">
      <c r="B57" s="993" t="s">
        <v>897</v>
      </c>
      <c r="C57" s="994" t="s">
        <v>898</v>
      </c>
      <c r="D57" s="995" t="s">
        <v>737</v>
      </c>
      <c r="E57" s="996">
        <v>128.40000000000001</v>
      </c>
    </row>
    <row r="58">
      <c r="B58" s="966" t="s">
        <v>899</v>
      </c>
      <c r="C58" s="967" t="s">
        <v>900</v>
      </c>
      <c r="D58" s="968" t="s">
        <v>737</v>
      </c>
      <c r="E58" s="969">
        <v>38.49174</v>
      </c>
    </row>
    <row r="59">
      <c r="B59" s="1027" t="s">
        <v>901</v>
      </c>
      <c r="C59" s="1035" t="s">
        <v>894</v>
      </c>
      <c r="D59" s="972" t="s">
        <v>737</v>
      </c>
      <c r="E59" s="965">
        <v>0</v>
      </c>
    </row>
    <row r="60" thickBot="1">
      <c r="B60" s="1027" t="s">
        <v>902</v>
      </c>
      <c r="C60" s="1038" t="s">
        <v>896</v>
      </c>
      <c r="D60" s="1025" t="s">
        <v>737</v>
      </c>
      <c r="E60" s="1029">
        <v>38.49174</v>
      </c>
    </row>
    <row r="61" thickBot="1">
      <c r="B61" s="1040" t="s">
        <v>903</v>
      </c>
      <c r="C61" s="1041" t="s">
        <v>904</v>
      </c>
      <c r="D61" s="1042" t="s">
        <v>737</v>
      </c>
      <c r="E61" s="1043">
        <f>E54-E58</f>
        <v>0.0082599999999999341</v>
      </c>
    </row>
    <row r="62" thickTop="1" thickBot="1">
      <c r="B62" s="1044"/>
      <c r="C62" s="954" t="s">
        <v>905</v>
      </c>
      <c r="D62" s="955"/>
      <c r="E62" s="956"/>
    </row>
    <row r="63" thickTop="1">
      <c r="A63" s="1045"/>
      <c r="B63" s="1046" t="s">
        <v>906</v>
      </c>
      <c r="C63" s="1047" t="s">
        <v>907</v>
      </c>
      <c r="D63" s="1047" t="s">
        <v>908</v>
      </c>
      <c r="E63" s="1048">
        <f>IF(E11=0,0,E25/E11*100)</f>
        <v>29.846211247296324</v>
      </c>
    </row>
    <row r="64">
      <c r="A64" s="1045"/>
      <c r="B64" s="1046" t="s">
        <v>909</v>
      </c>
      <c r="C64" s="1049" t="s">
        <v>910</v>
      </c>
      <c r="D64" s="1050" t="s">
        <v>908</v>
      </c>
      <c r="E64" s="1051">
        <f>IF(E11=0,0,E26/E11*100)</f>
        <v>0.97332372025954894</v>
      </c>
    </row>
    <row r="65">
      <c r="A65" s="1045"/>
      <c r="B65" s="1046" t="s">
        <v>911</v>
      </c>
      <c r="C65" s="1049" t="s">
        <v>840</v>
      </c>
      <c r="D65" s="1050" t="s">
        <v>908</v>
      </c>
      <c r="E65" s="1051">
        <f>IF(E11=0,0,E27/E11*100)</f>
        <v>28.025735400144203</v>
      </c>
    </row>
    <row r="66">
      <c r="A66" s="1045"/>
      <c r="B66" s="1046" t="s">
        <v>912</v>
      </c>
      <c r="C66" s="1049" t="s">
        <v>842</v>
      </c>
      <c r="D66" s="1050" t="s">
        <v>908</v>
      </c>
      <c r="E66" s="1051">
        <f>IF(E11=0,0,E28/E11*100)</f>
        <v>0.84715212689257458</v>
      </c>
    </row>
    <row r="67">
      <c r="A67" s="1045"/>
      <c r="B67" s="1046" t="s">
        <v>913</v>
      </c>
      <c r="C67" s="1049" t="s">
        <v>844</v>
      </c>
      <c r="D67" s="1050" t="s">
        <v>908</v>
      </c>
      <c r="E67" s="1051">
        <f>IF(E14=0,0,E29/E14*100)</f>
        <v>4.9840933191940646</v>
      </c>
    </row>
    <row r="68" thickBot="1">
      <c r="A68" s="1045"/>
      <c r="B68" s="1052" t="s">
        <v>914</v>
      </c>
      <c r="C68" s="1053" t="s">
        <v>846</v>
      </c>
      <c r="D68" s="1054" t="s">
        <v>908</v>
      </c>
      <c r="E68" s="1055">
        <f>IF(E15=0,0,E30/E15*100)</f>
        <v>0</v>
      </c>
    </row>
    <row r="69">
      <c r="A69" s="1045"/>
      <c r="B69" s="1056" t="s">
        <v>915</v>
      </c>
      <c r="C69" s="1057" t="s">
        <v>916</v>
      </c>
      <c r="D69" s="1058" t="s">
        <v>908</v>
      </c>
      <c r="E69" s="1048">
        <f>IF(E32=0,0,E49/E32*100)</f>
        <v>63.600214629950472</v>
      </c>
    </row>
    <row r="70">
      <c r="A70" s="1045"/>
      <c r="B70" s="1046" t="s">
        <v>917</v>
      </c>
      <c r="C70" s="1049" t="s">
        <v>885</v>
      </c>
      <c r="D70" s="1050" t="s">
        <v>908</v>
      </c>
      <c r="E70" s="1059">
        <f>IF(E32=0,0,E50/E32*100)</f>
        <v>63.174129387559397</v>
      </c>
    </row>
    <row r="71">
      <c r="A71" s="1045"/>
      <c r="B71" s="1046" t="s">
        <v>918</v>
      </c>
      <c r="C71" s="1049" t="s">
        <v>887</v>
      </c>
      <c r="D71" s="1050" t="s">
        <v>908</v>
      </c>
      <c r="E71" s="1059">
        <f>IF(E32=0,0,E51/E32*100)</f>
        <v>0.42608524239107665</v>
      </c>
    </row>
    <row r="72" thickBot="1">
      <c r="A72" s="1045"/>
      <c r="B72" s="1060" t="s">
        <v>919</v>
      </c>
      <c r="C72" s="1053" t="s">
        <v>889</v>
      </c>
      <c r="D72" s="1054" t="s">
        <v>908</v>
      </c>
      <c r="E72" s="1061">
        <f>IF(E15=0,0,E52/E15*100)</f>
        <v>0</v>
      </c>
    </row>
    <row r="73" thickBot="1">
      <c r="B73" s="1062" t="s">
        <v>920</v>
      </c>
      <c r="C73" s="1063" t="s">
        <v>921</v>
      </c>
      <c r="D73" s="1063" t="s">
        <v>908</v>
      </c>
      <c r="E73" s="1064">
        <f>IF(E54=0,0,E61/E54*100)</f>
        <v>0.021454545454545282</v>
      </c>
    </row>
    <row r="74" thickTop="1" thickBot="1">
      <c r="B74" s="953"/>
      <c r="C74" s="954" t="s">
        <v>922</v>
      </c>
      <c r="D74" s="955"/>
      <c r="E74" s="956"/>
    </row>
    <row r="75" thickTop="1" thickBot="1">
      <c r="B75" s="962" t="s">
        <v>923</v>
      </c>
      <c r="C75" s="964" t="s">
        <v>924</v>
      </c>
      <c r="D75" s="1025" t="s">
        <v>772</v>
      </c>
      <c r="E75" s="1065">
        <v>17933</v>
      </c>
    </row>
    <row r="76" thickBot="1">
      <c r="B76" s="993" t="s">
        <v>925</v>
      </c>
      <c r="C76" s="995" t="s">
        <v>926</v>
      </c>
      <c r="D76" s="1066" t="s">
        <v>927</v>
      </c>
      <c r="E76" s="1067">
        <v>9770</v>
      </c>
    </row>
    <row r="77">
      <c r="B77" s="966" t="s">
        <v>928</v>
      </c>
      <c r="C77" s="968" t="s">
        <v>929</v>
      </c>
      <c r="D77" s="979" t="s">
        <v>927</v>
      </c>
      <c r="E77" s="1068">
        <f>E78+E81+E82+E83+E84</f>
        <v>8102</v>
      </c>
    </row>
    <row r="78">
      <c r="B78" s="1027" t="s">
        <v>930</v>
      </c>
      <c r="C78" s="972" t="s">
        <v>931</v>
      </c>
      <c r="D78" s="972" t="s">
        <v>927</v>
      </c>
      <c r="E78" s="1069">
        <f>SUM(E79:E80)</f>
        <v>5264</v>
      </c>
    </row>
    <row r="79">
      <c r="B79" s="987" t="s">
        <v>932</v>
      </c>
      <c r="C79" s="1070" t="s">
        <v>933</v>
      </c>
      <c r="D79" s="989" t="s">
        <v>927</v>
      </c>
      <c r="E79" s="1071">
        <v>2737</v>
      </c>
    </row>
    <row r="80">
      <c r="B80" s="987" t="s">
        <v>934</v>
      </c>
      <c r="C80" s="1070" t="s">
        <v>935</v>
      </c>
      <c r="D80" s="989" t="s">
        <v>927</v>
      </c>
      <c r="E80" s="1071">
        <v>2527</v>
      </c>
    </row>
    <row r="81">
      <c r="B81" s="970" t="s">
        <v>936</v>
      </c>
      <c r="C81" s="972" t="s">
        <v>937</v>
      </c>
      <c r="D81" s="972" t="s">
        <v>927</v>
      </c>
      <c r="E81" s="1072">
        <v>1188</v>
      </c>
      <c r="F81" s="1073"/>
    </row>
    <row r="82">
      <c r="B82" s="970" t="s">
        <v>938</v>
      </c>
      <c r="C82" s="972" t="s">
        <v>939</v>
      </c>
      <c r="D82" s="972" t="s">
        <v>927</v>
      </c>
      <c r="E82" s="1072">
        <v>423</v>
      </c>
      <c r="F82" s="1073"/>
    </row>
    <row r="83">
      <c r="B83" s="1037" t="s">
        <v>940</v>
      </c>
      <c r="C83" s="1058" t="s">
        <v>941</v>
      </c>
      <c r="D83" s="1074" t="s">
        <v>927</v>
      </c>
      <c r="E83" s="1075">
        <v>1227</v>
      </c>
      <c r="F83" s="1073"/>
    </row>
    <row r="84" thickBot="1">
      <c r="B84" s="1076" t="s">
        <v>942</v>
      </c>
      <c r="C84" s="1054" t="s">
        <v>943</v>
      </c>
      <c r="D84" s="1077" t="s">
        <v>927</v>
      </c>
      <c r="E84" s="1078">
        <v>0</v>
      </c>
      <c r="F84" s="1073"/>
    </row>
    <row r="85">
      <c r="B85" s="966" t="s">
        <v>944</v>
      </c>
      <c r="C85" s="968" t="s">
        <v>945</v>
      </c>
      <c r="D85" s="979" t="s">
        <v>927</v>
      </c>
      <c r="E85" s="1079">
        <f>SUM(E86:E88)</f>
        <v>283</v>
      </c>
    </row>
    <row r="86">
      <c r="B86" s="970" t="s">
        <v>946</v>
      </c>
      <c r="C86" s="972" t="s">
        <v>947</v>
      </c>
      <c r="D86" s="972" t="s">
        <v>927</v>
      </c>
      <c r="E86" s="1072">
        <v>193</v>
      </c>
    </row>
    <row r="87">
      <c r="B87" s="1027" t="s">
        <v>948</v>
      </c>
      <c r="C87" s="1025" t="s">
        <v>949</v>
      </c>
      <c r="D87" s="1025" t="s">
        <v>927</v>
      </c>
      <c r="E87" s="1065">
        <v>75</v>
      </c>
    </row>
    <row r="88" thickBot="1">
      <c r="B88" s="970" t="s">
        <v>950</v>
      </c>
      <c r="C88" s="972" t="s">
        <v>951</v>
      </c>
      <c r="D88" s="972" t="s">
        <v>927</v>
      </c>
      <c r="E88" s="1072">
        <v>15</v>
      </c>
    </row>
    <row r="89">
      <c r="B89" s="966" t="s">
        <v>952</v>
      </c>
      <c r="C89" s="968" t="s">
        <v>953</v>
      </c>
      <c r="D89" s="1080" t="s">
        <v>927</v>
      </c>
      <c r="E89" s="1081">
        <f>SUM(E90:E92)</f>
        <v>7158</v>
      </c>
    </row>
    <row r="90">
      <c r="B90" s="1034" t="s">
        <v>954</v>
      </c>
      <c r="C90" s="1082" t="s">
        <v>955</v>
      </c>
      <c r="D90" s="1082" t="s">
        <v>927</v>
      </c>
      <c r="E90" s="1083">
        <v>5457</v>
      </c>
    </row>
    <row r="91">
      <c r="B91" s="1027" t="s">
        <v>956</v>
      </c>
      <c r="C91" s="1025" t="s">
        <v>957</v>
      </c>
      <c r="D91" s="1025" t="s">
        <v>927</v>
      </c>
      <c r="E91" s="1065">
        <v>1263</v>
      </c>
    </row>
    <row r="92" thickBot="1">
      <c r="B92" s="1076" t="s">
        <v>958</v>
      </c>
      <c r="C92" s="1077" t="s">
        <v>959</v>
      </c>
      <c r="D92" s="1077" t="s">
        <v>927</v>
      </c>
      <c r="E92" s="1078">
        <v>438</v>
      </c>
    </row>
  </sheetData>
  <sheetProtection sheet="1" objects="1" scenarios="1" password="F757"/>
  <mergeCells count="5">
    <mergeCell ref="B8:E8"/>
    <mergeCell ref="A1:E1"/>
    <mergeCell ref="A2:E2"/>
    <mergeCell ref="A3:E3"/>
    <mergeCell ref="A5:E5"/>
  </mergeCells>
  <conditionalFormatting sqref="F18">
    <cfRule priority="1" stopIfTrue="1" dxfId="0" type="expression">
      <formula>J19=0</formula>
    </cfRule>
    <cfRule priority="3" stopIfTrue="1" dxfId="1" type="expression">
      <formula>J19&gt;0</formula>
    </cfRule>
    <cfRule priority="5" stopIfTrue="1" dxfId="1" type="expression">
      <formula>J19&lt;0</formula>
    </cfRule>
  </conditionalFormatting>
  <conditionalFormatting sqref="F41:F43 F19">
    <cfRule priority="7" stopIfTrue="1" dxfId="1" type="cellIs" operator="greaterThan">
      <formula>0</formula>
    </cfRule>
    <cfRule priority="9" stopIfTrue="1" dxfId="2" type="cellIs" operator="lessThan">
      <formula>0</formula>
    </cfRule>
  </conditionalFormatting>
  <pageSetup paperSize="9" orientation="portrait" scale="53"/>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2022-02-18T23:04:15Z</dcterms:created>
  <dcterms:modified xsi:type="dcterms:W3CDTF">2022-06-30T10:41:51Z</dcterms:modified>
</cp:coreProperties>
</file>